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esktop\POSAO\Uredba 2017\Izveštaji o ugovorima i plaćanjima\"/>
    </mc:Choice>
  </mc:AlternateContent>
  <bookViews>
    <workbookView xWindow="0" yWindow="0" windowWidth="23040" windowHeight="8832"/>
  </bookViews>
  <sheets>
    <sheet name=" Б. фонд за шуме 2017. год " sheetId="16" r:id="rId1"/>
    <sheet name="Obaveze iz 2016." sheetId="17" r:id="rId2"/>
    <sheet name="Sheet6" sheetId="6" r:id="rId3"/>
    <sheet name="Sheet7" sheetId="7" r:id="rId4"/>
    <sheet name="Sheet8" sheetId="8" r:id="rId5"/>
  </sheets>
  <calcPr calcId="152511"/>
</workbook>
</file>

<file path=xl/calcChain.xml><?xml version="1.0" encoding="utf-8"?>
<calcChain xmlns="http://schemas.openxmlformats.org/spreadsheetml/2006/main">
  <c r="F135" i="16" l="1"/>
  <c r="E85" i="16" l="1"/>
  <c r="C85" i="16"/>
  <c r="B85" i="16"/>
  <c r="D82" i="16"/>
  <c r="D81" i="16"/>
  <c r="D79" i="16"/>
  <c r="D78" i="16"/>
  <c r="D76" i="16"/>
  <c r="D128" i="16" l="1"/>
  <c r="E120" i="16" l="1"/>
  <c r="D113" i="16" l="1"/>
  <c r="D112" i="16"/>
  <c r="D111" i="16"/>
  <c r="G29" i="17"/>
  <c r="G31" i="17" s="1"/>
  <c r="G27" i="17"/>
  <c r="G26" i="17"/>
  <c r="G25" i="17"/>
  <c r="G24" i="17"/>
  <c r="D114" i="16" l="1"/>
  <c r="C119" i="16"/>
  <c r="B119" i="16"/>
  <c r="G8" i="17" l="1"/>
  <c r="G7" i="17"/>
  <c r="G6" i="17"/>
  <c r="G12" i="17"/>
  <c r="G11" i="17"/>
  <c r="G10" i="17"/>
  <c r="G14" i="17" s="1"/>
  <c r="G9" i="17"/>
  <c r="C125" i="16" l="1"/>
  <c r="D48" i="16" l="1"/>
  <c r="D47" i="16"/>
  <c r="D46" i="16"/>
  <c r="D45" i="16"/>
  <c r="D44" i="16"/>
  <c r="D43" i="16"/>
  <c r="D42" i="16"/>
  <c r="F22" i="17" l="1"/>
  <c r="B39" i="16" l="1"/>
  <c r="E36" i="16"/>
  <c r="F14" i="17" l="1"/>
  <c r="E14" i="17"/>
  <c r="F13" i="17"/>
  <c r="D98" i="16" l="1"/>
  <c r="E38" i="16" l="1"/>
  <c r="E37" i="16"/>
  <c r="E35" i="16"/>
  <c r="E34" i="16"/>
  <c r="E33" i="16"/>
  <c r="E32" i="16"/>
  <c r="E31" i="16"/>
  <c r="E30" i="16"/>
  <c r="E29" i="16"/>
  <c r="E28" i="16"/>
  <c r="E27" i="16"/>
  <c r="E39" i="16" l="1"/>
  <c r="D59" i="16" l="1"/>
  <c r="E90" i="16" l="1"/>
  <c r="E56" i="16"/>
  <c r="B56" i="16"/>
  <c r="C56" i="16"/>
  <c r="E13" i="16"/>
  <c r="E132" i="16" s="1"/>
  <c r="D55" i="16" l="1"/>
  <c r="D54" i="16"/>
  <c r="D53" i="16"/>
  <c r="D52" i="16"/>
  <c r="C39" i="16"/>
  <c r="D24" i="16"/>
  <c r="D23" i="16"/>
  <c r="D22" i="16"/>
  <c r="D21" i="16"/>
  <c r="D20" i="16"/>
  <c r="D19" i="16"/>
  <c r="D18" i="16"/>
  <c r="D17" i="16"/>
  <c r="D16" i="16"/>
  <c r="D56" i="16" l="1"/>
  <c r="C109" i="16" l="1"/>
  <c r="C90" i="16" l="1"/>
  <c r="D89" i="16"/>
  <c r="D88" i="16"/>
  <c r="D87" i="16"/>
  <c r="D86" i="16"/>
  <c r="D73" i="16"/>
  <c r="D72" i="16"/>
  <c r="D71" i="16"/>
  <c r="D70" i="16"/>
  <c r="D69" i="16"/>
  <c r="D68" i="16"/>
  <c r="D67" i="16"/>
  <c r="D66" i="16"/>
  <c r="D65" i="16"/>
  <c r="D64" i="16"/>
  <c r="D63" i="16"/>
  <c r="D61" i="16"/>
  <c r="D90" i="16" l="1"/>
  <c r="C91" i="16"/>
  <c r="D118" i="16" l="1"/>
  <c r="D117" i="16"/>
  <c r="D116" i="16"/>
  <c r="D108" i="16"/>
  <c r="D107" i="16"/>
  <c r="D106" i="16"/>
  <c r="D122" i="16"/>
  <c r="D123" i="16"/>
  <c r="D119" i="16" l="1"/>
  <c r="B90" i="16"/>
  <c r="B109" i="16" l="1"/>
  <c r="D58" i="16" l="1"/>
  <c r="D85" i="16" s="1"/>
  <c r="D91" i="16" l="1"/>
  <c r="D12" i="16"/>
  <c r="D11" i="16"/>
  <c r="D10" i="16"/>
  <c r="D9" i="16"/>
  <c r="D8" i="16"/>
  <c r="D7" i="16"/>
  <c r="D15" i="16" l="1"/>
  <c r="D99" i="16" l="1"/>
  <c r="E103" i="16"/>
  <c r="C103" i="16"/>
  <c r="B103" i="16"/>
  <c r="D49" i="16" l="1"/>
  <c r="C49" i="16"/>
  <c r="C114" i="16" l="1"/>
  <c r="C120" i="16" s="1"/>
  <c r="F31" i="17" l="1"/>
  <c r="E31" i="17"/>
  <c r="D31" i="17"/>
  <c r="F27" i="17"/>
  <c r="F32" i="17" l="1"/>
  <c r="F132" i="16"/>
  <c r="B114" i="16" l="1"/>
  <c r="D129" i="16"/>
  <c r="C129" i="16"/>
  <c r="B129" i="16"/>
  <c r="B49" i="16"/>
  <c r="D13" i="16"/>
  <c r="B13" i="16"/>
  <c r="C13" i="16"/>
  <c r="B25" i="16"/>
  <c r="C25" i="16"/>
  <c r="C40" i="16" s="1"/>
  <c r="E25" i="16"/>
  <c r="D97" i="16"/>
  <c r="D100" i="16"/>
  <c r="D101" i="16"/>
  <c r="D102" i="16"/>
  <c r="D109" i="16"/>
  <c r="E109" i="16"/>
  <c r="D124" i="16"/>
  <c r="B125" i="16"/>
  <c r="B40" i="16" l="1"/>
  <c r="C132" i="16"/>
  <c r="D103" i="16"/>
  <c r="C130" i="16"/>
  <c r="B130" i="16"/>
  <c r="D125" i="16"/>
  <c r="D25" i="16"/>
  <c r="B120" i="16"/>
  <c r="D130" i="16"/>
  <c r="I31" i="17"/>
  <c r="D50" i="16" l="1"/>
  <c r="D40" i="16"/>
  <c r="E49" i="16"/>
  <c r="E50" i="16" s="1"/>
  <c r="D120" i="16"/>
  <c r="E27" i="17"/>
  <c r="D27" i="17"/>
  <c r="I27" i="17"/>
  <c r="H22" i="17"/>
  <c r="E22" i="17"/>
  <c r="D22" i="17"/>
  <c r="I21" i="17"/>
  <c r="I20" i="17"/>
  <c r="I19" i="17"/>
  <c r="I18" i="17"/>
  <c r="G22" i="17"/>
  <c r="G32" i="17" s="1"/>
  <c r="D14" i="17"/>
  <c r="H13" i="17"/>
  <c r="G13" i="17"/>
  <c r="E13" i="17"/>
  <c r="D13" i="17"/>
  <c r="I12" i="17"/>
  <c r="I11" i="17"/>
  <c r="I10" i="17"/>
  <c r="I9" i="17"/>
  <c r="I8" i="17"/>
  <c r="I7" i="17"/>
  <c r="I6" i="17"/>
  <c r="I22" i="17" l="1"/>
  <c r="I32" i="17" s="1"/>
  <c r="I13" i="17"/>
</calcChain>
</file>

<file path=xl/sharedStrings.xml><?xml version="1.0" encoding="utf-8"?>
<sst xmlns="http://schemas.openxmlformats.org/spreadsheetml/2006/main" count="201" uniqueCount="163">
  <si>
    <t>Корисник</t>
  </si>
  <si>
    <t>Брoj уговора</t>
  </si>
  <si>
    <t>ЈП "Србијашуме" Београд</t>
  </si>
  <si>
    <t>Расадник "Чедово" - Сјеница</t>
  </si>
  <si>
    <t>Шумарски Факултет Београд</t>
  </si>
  <si>
    <t xml:space="preserve"> за повраћај (неоправдана средства)</t>
  </si>
  <si>
    <t>УКУПНО ЗАШТИТА</t>
  </si>
  <si>
    <t xml:space="preserve">ЈП "Србијашуме" Београд </t>
  </si>
  <si>
    <t>Удружење власника шума Жагубица</t>
  </si>
  <si>
    <t>уговор важи од:</t>
  </si>
  <si>
    <t>Удружење приватних шумовласника Подриње, Бачевци, Бајина Башта</t>
  </si>
  <si>
    <t>УКУПНО ШУМСКИ ПУТЕВИ</t>
  </si>
  <si>
    <t>ЈП "Србијашуме" Београд - феромони</t>
  </si>
  <si>
    <t>401-00-1458/2015-10</t>
  </si>
  <si>
    <t>2017.године</t>
  </si>
  <si>
    <t>401-00-1479/2015-10</t>
  </si>
  <si>
    <t>средства која остају у буџету</t>
  </si>
  <si>
    <t>Плаћено у 2016. год</t>
  </si>
  <si>
    <t>пренете обавезе у 2017. год.</t>
  </si>
  <si>
    <t>УКУПНО САДЊА јесен 2016.</t>
  </si>
  <si>
    <t>УКУПНО НЕГА ЗАСАДА</t>
  </si>
  <si>
    <t>7. Едукација и промоција - шифра 45119145</t>
  </si>
  <si>
    <t>Укупно едукација и промоција 7.</t>
  </si>
  <si>
    <t>Укупно развојно-истраживачки 8б.</t>
  </si>
  <si>
    <t>Укупно 8а.</t>
  </si>
  <si>
    <t>Удружење приватних шумовласника "Црвица", Бајина Башта</t>
  </si>
  <si>
    <t>401-00-927/1/2016-10</t>
  </si>
  <si>
    <t>401-00-914/1/2016-10</t>
  </si>
  <si>
    <t>Укупно семе</t>
  </si>
  <si>
    <t>УКУПНО САДНИ МАТЕРИЈАЛ</t>
  </si>
  <si>
    <t>ЈКП "Hammeum" Прокупље</t>
  </si>
  <si>
    <t>Удружење Љубитељи Саве и Дунава Ада Међица, Београд</t>
  </si>
  <si>
    <t>25.05.2016.</t>
  </si>
  <si>
    <t>401-00-880/1/2016-10</t>
  </si>
  <si>
    <t>23.05.2016.</t>
  </si>
  <si>
    <t>20.06.2016.</t>
  </si>
  <si>
    <t>Укупно остали програми и пројекти 9а</t>
  </si>
  <si>
    <t>Укупно остали програми и пројекти 9б</t>
  </si>
  <si>
    <t xml:space="preserve"> 10.Обавезе предходних година  - шифра 45119141</t>
  </si>
  <si>
    <t>8.Укупно развојно-истраживачки 8а+8б</t>
  </si>
  <si>
    <t>401-00-1827/2016-10</t>
  </si>
  <si>
    <t>401-00-1846/2016-10</t>
  </si>
  <si>
    <t>401-00-1877/2016-10</t>
  </si>
  <si>
    <t>2017. година</t>
  </si>
  <si>
    <t>март 2017. године</t>
  </si>
  <si>
    <t>Удружење приватних шумовласника "Баре", Рогачица, Бајина Башта</t>
  </si>
  <si>
    <t>ЈП "Србијашуме" Београд III</t>
  </si>
  <si>
    <t>401-00-4224/2016-10</t>
  </si>
  <si>
    <t>18.11.2016</t>
  </si>
  <si>
    <t>401-00-4209/2016-10</t>
  </si>
  <si>
    <t>401-00-4237/2016-10</t>
  </si>
  <si>
    <t>401-00-4223/2016-10</t>
  </si>
  <si>
    <t>УКУПНО САДЊА јесен 2016. III</t>
  </si>
  <si>
    <t>401-00-4180/2016-10</t>
  </si>
  <si>
    <t>18.11.2016.</t>
  </si>
  <si>
    <t>Удружење власника приватних шума "Бор"   Ужице, Анекс I</t>
  </si>
  <si>
    <t>401-00-906/1/2016-10</t>
  </si>
  <si>
    <t>401-00-958/3/2016-10</t>
  </si>
  <si>
    <t>08.11.2016</t>
  </si>
  <si>
    <t>401-00-4163/2016-10</t>
  </si>
  <si>
    <t>21.11.2016.</t>
  </si>
  <si>
    <t xml:space="preserve">                       Извештај о пренетим обавезама Буџетског фонда за шуме 50047 - субвенције, конто 451191 из 2016. године у 2017. годину </t>
  </si>
  <si>
    <t>СВЕУКУПНО САДЊА ЈЕСЕН 2016.</t>
  </si>
  <si>
    <t>1) садња шумског дрвећа у јесен 2016. године</t>
  </si>
  <si>
    <t xml:space="preserve"> 2. Градња и реконструкција шумских путева у 2016. години - шифра 45119112</t>
  </si>
  <si>
    <t>3) Развојно истраживачки пројекти</t>
  </si>
  <si>
    <t>4) Остали програми и пројекти  у складу са стратегијом развоја шумарства</t>
  </si>
  <si>
    <t>Укупно остали програми и пројекти 4.</t>
  </si>
  <si>
    <t>Укупно 3.</t>
  </si>
  <si>
    <t>УКУПНО ФОНД ЗА ШУМЕ (1+2+3+4+5+6+7+8+9+10) у 2017. години</t>
  </si>
  <si>
    <t>Плаћено у 2017. години</t>
  </si>
  <si>
    <t>Уговорена вредност динара за 2017.</t>
  </si>
  <si>
    <t xml:space="preserve"> 1. Заштита од биљних болести и штеточина у 2017. години - шифра 45119110</t>
  </si>
  <si>
    <t xml:space="preserve"> 2а) Садња шумског дрвећа, пролеће 2017. години- шифра 45119111</t>
  </si>
  <si>
    <t>2б) садња шумског дрвећа у јесен 2017. године</t>
  </si>
  <si>
    <t>3. Нега шумских засада у 2017. години - шифра 45119143</t>
  </si>
  <si>
    <t xml:space="preserve"> 4. Градња и реконструкција шумских путева у 2017. години - шифра 45119112</t>
  </si>
  <si>
    <t>5. Производња шумског семена у 2017. години- шифра 45119113</t>
  </si>
  <si>
    <t>6. Производња шумског садног материјала у 2017. години - шифра 45119144</t>
  </si>
  <si>
    <t>2ц) садња шумског дрвећа у јесен 2016. године</t>
  </si>
  <si>
    <t>8. a) Фонд за шуме - развојно истраживачки пројекти  у 2016. години - шифра 45119141 ( Уговорени у 2015. и ранијих година )</t>
  </si>
  <si>
    <t xml:space="preserve">8. б) Фонд за шуме - развојно истраживачки пројекти  уговорени у 2017. години - шифра 45119115  </t>
  </si>
  <si>
    <t>9а.Остали програми и пројекти у складу са стратегијом развоја шумарства из 2017. године</t>
  </si>
  <si>
    <t>УКУПНО САДЊА у јесен 2017.</t>
  </si>
  <si>
    <t>УКУПНО САДЊА пролеће 2017.</t>
  </si>
  <si>
    <t>СВЕУКУПНО САДЊА у 2017. (2а+2б)</t>
  </si>
  <si>
    <t>УКУПНО ПУТЕВИ 2017. год.</t>
  </si>
  <si>
    <t>УКУПНО ШУМСКИ ПУТЕВИ ИЗ 2016. год</t>
  </si>
  <si>
    <t>Манастирске шуме Лозница</t>
  </si>
  <si>
    <t>УКУПНО ФОНД ЗА ШУМЕ (1+2+3+4) у 2017. години</t>
  </si>
  <si>
    <t>Удружење "Бор" - Ужице</t>
  </si>
  <si>
    <t>Удружење власника приватних шума "Бор"   Ужице</t>
  </si>
  <si>
    <t>Удружење власника шума "Крилаш", Ћовдин</t>
  </si>
  <si>
    <t>ЈП "Србијашуме" Београд II конкурс</t>
  </si>
  <si>
    <t>ЈП "Србијашуме" Београд, III</t>
  </si>
  <si>
    <t>Удружење власника шума "Крилаш", Ћовдин III</t>
  </si>
  <si>
    <t>Удружење приватних шумовласника "Баре", Рогачица, Бајина Башта III</t>
  </si>
  <si>
    <t>Удружење приватних шумовласника "Заовине"",  Бајина Башта III</t>
  </si>
  <si>
    <t>Удружење приватних шумовласника "Црвица", Бајина Башта III</t>
  </si>
  <si>
    <t>Удружење приватних шумовласника Подриње, Бачевци, Бајина Башта III</t>
  </si>
  <si>
    <t>Удружење приватних шумовласника "Турија" Кучево III</t>
  </si>
  <si>
    <t>ЈП "Србијашуме" Београд, Анекс I</t>
  </si>
  <si>
    <t>Шумарски факултет Београд</t>
  </si>
  <si>
    <t>Реализовано</t>
  </si>
  <si>
    <r>
      <t xml:space="preserve">Удружење Власника приватнух шума "Добри до", Вуковац </t>
    </r>
    <r>
      <rPr>
        <sz val="10"/>
        <color rgb="FFFF0000"/>
        <rFont val="Arial"/>
        <family val="2"/>
      </rPr>
      <t>Анекс I</t>
    </r>
  </si>
  <si>
    <t>УКУПНО:</t>
  </si>
  <si>
    <t>Пренете обавезе из 2016.</t>
  </si>
  <si>
    <t>9б Остали програми и пројекти  у складу са стратегијом развоја шумарства (из 2016. године)</t>
  </si>
  <si>
    <r>
      <t>Институт за шумарство Београд -</t>
    </r>
    <r>
      <rPr>
        <sz val="10"/>
        <rFont val="Arial"/>
        <family val="2"/>
      </rPr>
      <t>"Издвајање и селекција плус стабала горског јавора као основа за подизање семенске плантаже"-Владан Поповић</t>
    </r>
  </si>
  <si>
    <r>
      <t xml:space="preserve">Шумарски факултет- Београд - </t>
    </r>
    <r>
      <rPr>
        <sz val="10"/>
        <rFont val="Arial"/>
        <family val="2"/>
      </rPr>
      <t>"Унапређење система за заштиту шума од пожара у РС" - Слободан Милановић</t>
    </r>
  </si>
  <si>
    <r>
      <t xml:space="preserve">Институт за шумарство Београд 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"</t>
    </r>
    <r>
      <rPr>
        <sz val="10"/>
        <rFont val="Arial"/>
        <family val="2"/>
      </rPr>
      <t>Унапређење прикупљања, обраде и складиштења података за рад на пословима од јавног интереса у области дијагностике штетних организама и заштите здравља шумског биља на територији РС "- Александар Лучић</t>
    </r>
  </si>
  <si>
    <r>
      <t xml:space="preserve">Шумарски факултет Београд - </t>
    </r>
    <r>
      <rPr>
        <sz val="10"/>
        <color rgb="FFFF0000"/>
        <rFont val="Arial"/>
        <family val="2"/>
      </rPr>
      <t>"Дефинисање таксономског статуса букве у Србији" - Мирјана Шијачић Николић</t>
    </r>
  </si>
  <si>
    <r>
      <rPr>
        <b/>
        <sz val="10"/>
        <rFont val="Arial"/>
        <family val="2"/>
      </rPr>
      <t xml:space="preserve">ЈП "Србијашуме" Београд - </t>
    </r>
    <r>
      <rPr>
        <sz val="10"/>
        <rFont val="Arial"/>
        <family val="2"/>
      </rPr>
      <t xml:space="preserve">"Програм мера и активности за унапређење стања изданачких шума букве и храста у РС"- Божидар Миловановић </t>
    </r>
  </si>
  <si>
    <r>
      <t xml:space="preserve">Шумарски факултет- Београд - </t>
    </r>
    <r>
      <rPr>
        <sz val="10"/>
        <rFont val="Arial"/>
        <family val="2"/>
      </rPr>
      <t>"Дефинисање таксономског статуса букве у Србији - II фаза" - Мирјана Шијачић-Николић</t>
    </r>
  </si>
  <si>
    <r>
      <t>Шумарски факултет- Београд - "</t>
    </r>
    <r>
      <rPr>
        <sz val="10"/>
        <color rgb="FFFF0000"/>
        <rFont val="Arial"/>
        <family val="2"/>
      </rPr>
      <t xml:space="preserve">Програм активности за подршку реализацији пројекта </t>
    </r>
    <r>
      <rPr>
        <i/>
        <sz val="10"/>
        <color rgb="FFFF0000"/>
        <rFont val="Arial"/>
        <family val="2"/>
      </rPr>
      <t>Имплементација иновативног планирања газдовања шумама уз поштовање економских, еколошких и социјалних аспеката у Србији</t>
    </r>
    <r>
      <rPr>
        <sz val="10"/>
        <color rgb="FFFF0000"/>
        <rFont val="Arial"/>
        <family val="2"/>
      </rPr>
      <t>" - Бранко Стајић</t>
    </r>
  </si>
  <si>
    <r>
      <rPr>
        <b/>
        <sz val="10"/>
        <color rgb="FFFF0000"/>
        <rFont val="Arial"/>
        <family val="2"/>
      </rPr>
      <t>Институт за шумарство Београд</t>
    </r>
    <r>
      <rPr>
        <sz val="10"/>
        <color rgb="FFFF0000"/>
        <rFont val="Arial"/>
        <family val="2"/>
      </rPr>
      <t>-"Оснивање клонске семенске плантаже дивље трешње(Prunus avium) - Владан Поповић</t>
    </r>
  </si>
  <si>
    <r>
      <rPr>
        <b/>
        <sz val="10"/>
        <color rgb="FFFF0000"/>
        <rFont val="Arial"/>
        <family val="2"/>
      </rPr>
      <t xml:space="preserve">Шумарски факултет Београд </t>
    </r>
    <r>
      <rPr>
        <sz val="10"/>
        <color rgb="FFFF0000"/>
        <rFont val="Arial"/>
        <family val="2"/>
      </rPr>
      <t>- "Процена квалитета шумских садница у Србији и предлог за доношење новог стандарда"; Владан Иветић</t>
    </r>
  </si>
  <si>
    <t>Епархија Шабачка-Ман.шуме Лозница III</t>
  </si>
  <si>
    <t>Епархија Шабачка-Ман.шуме Лозница</t>
  </si>
  <si>
    <t>Епархија Шабачка-Ман. шуме Лозница III</t>
  </si>
  <si>
    <t>Промена укупног износа изменом Уредбе "Сл. гласник РС" 94/17</t>
  </si>
  <si>
    <t>Средства која остају у буџету</t>
  </si>
  <si>
    <t>Пренете обавезе у 2018. год.</t>
  </si>
  <si>
    <t>"Популус плус"- Бор, Злот</t>
  </si>
  <si>
    <t>ЈП "Национални Парк Тара" Бајина Башта - феромони државне шуме</t>
  </si>
  <si>
    <t>ЈП "Национални Парк Тара" Бајина Башта - феромони приватне шуме</t>
  </si>
  <si>
    <r>
      <t xml:space="preserve">ЈП "Национални Парк Тара" Бајина Башта - водозахват </t>
    </r>
    <r>
      <rPr>
        <sz val="10"/>
        <color rgb="FFFF0000"/>
        <rFont val="Arial"/>
        <family val="2"/>
      </rPr>
      <t>Aнекс I (16.10.2017) до 30.06.2018.</t>
    </r>
  </si>
  <si>
    <t>Шумарски факултет Београд - ПП пруге</t>
  </si>
  <si>
    <t>ЈП "Национални парк Копаоник" феромони</t>
  </si>
  <si>
    <t>"Гарден декор" Ћуприја</t>
  </si>
  <si>
    <t>"Ерозија" Ваљево</t>
  </si>
  <si>
    <t>"Мичелини" - Ваљево</t>
  </si>
  <si>
    <t>ЈП "Национални Парк Тара" Б. Башта II конкурс</t>
  </si>
  <si>
    <t>ОО Покрет горана Пирот III</t>
  </si>
  <si>
    <t>ОО Покрет горана Брус III</t>
  </si>
  <si>
    <t>"Гарден декор" Ћуприја III</t>
  </si>
  <si>
    <t>ОО Покрет горана Пирот</t>
  </si>
  <si>
    <t>ОО Покрет горана Брус</t>
  </si>
  <si>
    <t>ЈП "Србијашуме" Београд - ПП пруге</t>
  </si>
  <si>
    <t>Епархија Крушевачка, шуме манастира</t>
  </si>
  <si>
    <t xml:space="preserve">ЈП "Национални Парк Тара" Бајина Башта </t>
  </si>
  <si>
    <t>ОО  Покрет горана Брус III</t>
  </si>
  <si>
    <t xml:space="preserve">ЈП "Национални Парк Тара" Б. Башта </t>
  </si>
  <si>
    <t>Епархија Крушевачка</t>
  </si>
  <si>
    <t>ЈП "Србијашуме" Београд, II Конкурс</t>
  </si>
  <si>
    <r>
      <t xml:space="preserve">ЈП "Национални Парк Тара" Бајина Башта, </t>
    </r>
    <r>
      <rPr>
        <sz val="10"/>
        <color rgb="FFFF0000"/>
        <rFont val="Arial"/>
        <family val="2"/>
      </rPr>
      <t>Анекс I</t>
    </r>
    <r>
      <rPr>
        <sz val="10"/>
        <rFont val="Arial"/>
        <family val="2"/>
      </rPr>
      <t xml:space="preserve"> </t>
    </r>
  </si>
  <si>
    <t>Удружење приватних шумовласника "Заовине",  Бајина Башта</t>
  </si>
  <si>
    <t>Епархија Шумадијска - Црквене шуме, Крагујевац</t>
  </si>
  <si>
    <t>"ФОРНЕТ" - Београд</t>
  </si>
  <si>
    <t>Епархија Шумадијска-Црквене шуме,Крагујевац III</t>
  </si>
  <si>
    <t>ЈП "Национални Парк Тара" Б. Башта</t>
  </si>
  <si>
    <t>"Популус плус" Бор,Злот</t>
  </si>
  <si>
    <t>Атеље за пројектовање "ГЕА" Бујановац</t>
  </si>
  <si>
    <t>Покрет горана Србије, Београд - Школа лековитог биља</t>
  </si>
  <si>
    <t>Покрет горана Србије, Београд - Вредности шума</t>
  </si>
  <si>
    <r>
      <rPr>
        <b/>
        <sz val="10"/>
        <rFont val="Arial"/>
        <family val="2"/>
      </rPr>
      <t>ЈП "Национални Парк Тара" Бајина Башта</t>
    </r>
    <r>
      <rPr>
        <sz val="10"/>
        <rFont val="Arial"/>
        <family val="2"/>
      </rPr>
      <t xml:space="preserve"> -"Унапређење начина евиденције, праћења и контроле производње и промета дрвних сортимената</t>
    </r>
  </si>
  <si>
    <r>
      <t xml:space="preserve">Институт за шумарство Београд - </t>
    </r>
    <r>
      <rPr>
        <sz val="10"/>
        <color rgb="FFFF0000"/>
        <rFont val="Arial"/>
        <family val="2"/>
      </rPr>
      <t>"Унапређење производње репроматеријала сладуна (Quercus frainetto Ten.) у Србији -Владан Поповић</t>
    </r>
  </si>
  <si>
    <r>
      <rPr>
        <b/>
        <sz val="10"/>
        <rFont val="Arial"/>
        <family val="2"/>
      </rPr>
      <t xml:space="preserve">Институт за шумарство Београд </t>
    </r>
    <r>
      <rPr>
        <sz val="10"/>
        <rFont val="Arial"/>
        <family val="2"/>
      </rPr>
      <t>"Оснивање клонске семенске плантаже дивље трешње (</t>
    </r>
    <r>
      <rPr>
        <i/>
        <sz val="10"/>
        <rFont val="Arial"/>
        <family val="2"/>
      </rPr>
      <t>Prunus avium</t>
    </r>
    <r>
      <rPr>
        <sz val="10"/>
        <rFont val="Arial"/>
        <family val="2"/>
      </rPr>
      <t>) - Владан Поповић</t>
    </r>
  </si>
  <si>
    <r>
      <rPr>
        <b/>
        <sz val="10"/>
        <rFont val="Arial"/>
        <family val="2"/>
      </rPr>
      <t xml:space="preserve">Шумарски факултет </t>
    </r>
    <r>
      <rPr>
        <sz val="10"/>
        <rFont val="Arial"/>
        <family val="2"/>
      </rPr>
      <t>"Процена квалитета шумских садница у Србији и предлог за доношење новог стандарда" - Владан Иветић</t>
    </r>
  </si>
  <si>
    <r>
      <t>Шумарски факултет- Београд "</t>
    </r>
    <r>
      <rPr>
        <sz val="10"/>
        <rFont val="Arial"/>
        <family val="2"/>
      </rPr>
      <t xml:space="preserve">Програм активности за подршку реализацији пројекта </t>
    </r>
    <r>
      <rPr>
        <i/>
        <sz val="10"/>
        <rFont val="Arial"/>
        <family val="2"/>
      </rPr>
      <t>Инплементација иновативног планирања газдовања шумама уз поштовање економских, еколошких и социјалних аспеката у Србији</t>
    </r>
    <r>
      <rPr>
        <sz val="10"/>
        <rFont val="Arial"/>
        <family val="2"/>
      </rPr>
      <t>" - Бранко Стајић, Анекс I</t>
    </r>
  </si>
  <si>
    <r>
      <t xml:space="preserve">Шумарски факултет Београд  </t>
    </r>
    <r>
      <rPr>
        <sz val="10"/>
        <rFont val="Arial"/>
        <family val="2"/>
      </rPr>
      <t>"Дефинисање таксономског статуса букве у Србији" - Мирјана Шијачић Николић</t>
    </r>
  </si>
  <si>
    <r>
      <t xml:space="preserve">Институт за шумарство Београд </t>
    </r>
    <r>
      <rPr>
        <sz val="10"/>
        <rFont val="Arial"/>
        <family val="2"/>
      </rPr>
      <t>"Унапређење производње репроматеријала сладуна (</t>
    </r>
    <r>
      <rPr>
        <i/>
        <sz val="10"/>
        <rFont val="Arial"/>
        <family val="2"/>
      </rPr>
      <t>Quercus frainetto</t>
    </r>
    <r>
      <rPr>
        <sz val="10"/>
        <rFont val="Arial"/>
        <family val="2"/>
      </rPr>
      <t xml:space="preserve"> Ten.) у Србији -Владан Поповић</t>
    </r>
  </si>
  <si>
    <t xml:space="preserve">                       Извештај о уговореним и исплаћеним обавезама Буџетског фонда за шуме РС 50047 - субвенције, конто 451191 у 2017.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</si>
</sst>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Times New Roman"/>
      <family val="2"/>
    </font>
    <font>
      <sz val="10"/>
      <color rgb="FFFF0000"/>
      <name val="Arial"/>
      <family val="2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Times New Roman"/>
      <family val="2"/>
    </font>
    <font>
      <sz val="10"/>
      <name val="Times New Roman"/>
      <family val="2"/>
    </font>
    <font>
      <b/>
      <sz val="10"/>
      <color rgb="FFFF0000"/>
      <name val="Times New Roman"/>
      <family val="1"/>
    </font>
    <font>
      <b/>
      <sz val="10"/>
      <color theme="1"/>
      <name val="Arial"/>
      <family val="2"/>
      <charset val="238"/>
    </font>
    <font>
      <sz val="10"/>
      <color rgb="FF00B050"/>
      <name val="Arial"/>
      <family val="2"/>
    </font>
    <font>
      <sz val="10"/>
      <color rgb="FF00B050"/>
      <name val="Times New Roman"/>
      <family val="2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b/>
      <sz val="9"/>
      <name val="Arial"/>
      <family val="2"/>
    </font>
    <font>
      <sz val="11"/>
      <color theme="1"/>
      <name val="Times New Roman"/>
      <family val="1"/>
      <charset val="238"/>
    </font>
    <font>
      <b/>
      <sz val="10"/>
      <name val="Times New Roman"/>
      <family val="2"/>
    </font>
    <font>
      <sz val="10"/>
      <color rgb="FF7030A0"/>
      <name val="Times New Roman"/>
      <family val="2"/>
    </font>
    <font>
      <b/>
      <sz val="9"/>
      <color theme="1"/>
      <name val="Times New Roman"/>
      <family val="1"/>
    </font>
    <font>
      <b/>
      <sz val="9"/>
      <color rgb="FFFF000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rgb="FF7030A0"/>
      <name val="Times New Roman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3" fontId="5" fillId="0" borderId="1" xfId="0" applyNumberFormat="1" applyFont="1" applyBorder="1"/>
    <xf numFmtId="3" fontId="1" fillId="2" borderId="1" xfId="1" applyNumberFormat="1" applyFill="1" applyBorder="1"/>
    <xf numFmtId="3" fontId="1" fillId="2" borderId="4" xfId="1" applyNumberFormat="1" applyFill="1" applyBorder="1"/>
    <xf numFmtId="3" fontId="1" fillId="2" borderId="5" xfId="1" applyNumberFormat="1" applyFill="1" applyBorder="1"/>
    <xf numFmtId="3" fontId="1" fillId="2" borderId="1" xfId="1" applyNumberFormat="1" applyFont="1" applyFill="1" applyBorder="1"/>
    <xf numFmtId="3" fontId="1" fillId="2" borderId="1" xfId="1" applyNumberFormat="1" applyFont="1" applyFill="1" applyBorder="1" applyAlignment="1">
      <alignment horizontal="right"/>
    </xf>
    <xf numFmtId="3" fontId="1" fillId="2" borderId="4" xfId="1" applyNumberFormat="1" applyFont="1" applyFill="1" applyBorder="1"/>
    <xf numFmtId="3" fontId="1" fillId="2" borderId="8" xfId="1" applyNumberFormat="1" applyFont="1" applyFill="1" applyBorder="1" applyAlignment="1">
      <alignment horizontal="right"/>
    </xf>
    <xf numFmtId="3" fontId="0" fillId="2" borderId="0" xfId="0" applyNumberFormat="1" applyFill="1"/>
    <xf numFmtId="3" fontId="1" fillId="2" borderId="5" xfId="1" applyNumberFormat="1" applyFont="1" applyFill="1" applyBorder="1" applyAlignment="1">
      <alignment horizontal="right"/>
    </xf>
    <xf numFmtId="3" fontId="1" fillId="2" borderId="5" xfId="1" applyNumberFormat="1" applyFont="1" applyFill="1" applyBorder="1"/>
    <xf numFmtId="3" fontId="1" fillId="2" borderId="4" xfId="1" applyNumberFormat="1" applyFont="1" applyFill="1" applyBorder="1" applyAlignment="1">
      <alignment horizontal="right"/>
    </xf>
    <xf numFmtId="3" fontId="6" fillId="2" borderId="19" xfId="0" applyNumberFormat="1" applyFont="1" applyFill="1" applyBorder="1"/>
    <xf numFmtId="3" fontId="1" fillId="2" borderId="22" xfId="0" applyNumberFormat="1" applyFont="1" applyFill="1" applyBorder="1"/>
    <xf numFmtId="3" fontId="17" fillId="0" borderId="0" xfId="0" applyNumberFormat="1" applyFont="1"/>
    <xf numFmtId="3" fontId="4" fillId="2" borderId="0" xfId="1" applyNumberFormat="1" applyFont="1" applyFill="1" applyBorder="1"/>
    <xf numFmtId="3" fontId="5" fillId="0" borderId="5" xfId="0" applyNumberFormat="1" applyFont="1" applyBorder="1"/>
    <xf numFmtId="0" fontId="0" fillId="0" borderId="0" xfId="0" applyAlignment="1">
      <alignment horizontal="right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/>
    </xf>
    <xf numFmtId="3" fontId="1" fillId="0" borderId="14" xfId="1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6" fillId="2" borderId="29" xfId="0" applyNumberFormat="1" applyFont="1" applyFill="1" applyBorder="1"/>
    <xf numFmtId="3" fontId="14" fillId="2" borderId="29" xfId="0" applyNumberFormat="1" applyFont="1" applyFill="1" applyBorder="1"/>
    <xf numFmtId="3" fontId="1" fillId="2" borderId="12" xfId="1" applyNumberFormat="1" applyFont="1" applyFill="1" applyBorder="1"/>
    <xf numFmtId="3" fontId="1" fillId="2" borderId="12" xfId="1" applyNumberFormat="1" applyFill="1" applyBorder="1"/>
    <xf numFmtId="3" fontId="16" fillId="2" borderId="12" xfId="1" applyNumberFormat="1" applyFont="1" applyFill="1" applyBorder="1"/>
    <xf numFmtId="3" fontId="1" fillId="2" borderId="9" xfId="1" applyNumberFormat="1" applyFont="1" applyFill="1" applyBorder="1"/>
    <xf numFmtId="0" fontId="17" fillId="0" borderId="0" xfId="0" applyFont="1"/>
    <xf numFmtId="0" fontId="0" fillId="0" borderId="0" xfId="0" applyAlignment="1">
      <alignment horizontal="right"/>
    </xf>
    <xf numFmtId="0" fontId="0" fillId="0" borderId="15" xfId="0" applyBorder="1" applyAlignment="1">
      <alignment horizontal="center"/>
    </xf>
    <xf numFmtId="3" fontId="1" fillId="2" borderId="4" xfId="1" applyNumberFormat="1" applyFont="1" applyFill="1" applyBorder="1" applyAlignment="1"/>
    <xf numFmtId="3" fontId="18" fillId="2" borderId="1" xfId="1" applyNumberFormat="1" applyFont="1" applyFill="1" applyBorder="1" applyAlignment="1">
      <alignment horizontal="right"/>
    </xf>
    <xf numFmtId="3" fontId="18" fillId="2" borderId="4" xfId="1" applyNumberFormat="1" applyFont="1" applyFill="1" applyBorder="1" applyAlignment="1">
      <alignment horizontal="right"/>
    </xf>
    <xf numFmtId="3" fontId="18" fillId="2" borderId="5" xfId="1" applyNumberFormat="1" applyFont="1" applyFill="1" applyBorder="1" applyAlignment="1">
      <alignment horizontal="right"/>
    </xf>
    <xf numFmtId="3" fontId="1" fillId="2" borderId="11" xfId="1" applyNumberFormat="1" applyFont="1" applyFill="1" applyBorder="1"/>
    <xf numFmtId="3" fontId="17" fillId="2" borderId="0" xfId="0" applyNumberFormat="1" applyFont="1" applyFill="1" applyBorder="1"/>
    <xf numFmtId="3" fontId="1" fillId="2" borderId="3" xfId="1" applyNumberFormat="1" applyFont="1" applyFill="1" applyBorder="1"/>
    <xf numFmtId="3" fontId="1" fillId="2" borderId="9" xfId="1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/>
    <xf numFmtId="3" fontId="1" fillId="2" borderId="5" xfId="1" applyNumberForma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Font="1"/>
    <xf numFmtId="3" fontId="13" fillId="0" borderId="0" xfId="0" applyNumberFormat="1" applyFont="1"/>
    <xf numFmtId="3" fontId="4" fillId="2" borderId="17" xfId="1" applyNumberFormat="1" applyFont="1" applyFill="1" applyBorder="1"/>
    <xf numFmtId="0" fontId="1" fillId="2" borderId="8" xfId="1" applyFont="1" applyFill="1" applyBorder="1" applyAlignment="1">
      <alignment horizontal="left"/>
    </xf>
    <xf numFmtId="3" fontId="1" fillId="2" borderId="9" xfId="1" applyNumberFormat="1" applyFill="1" applyBorder="1"/>
    <xf numFmtId="3" fontId="0" fillId="0" borderId="0" xfId="0" applyNumberFormat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1" fillId="2" borderId="28" xfId="1" applyNumberFormat="1" applyFont="1" applyFill="1" applyBorder="1" applyAlignment="1">
      <alignment horizontal="right"/>
    </xf>
    <xf numFmtId="3" fontId="1" fillId="2" borderId="5" xfId="0" applyNumberFormat="1" applyFont="1" applyFill="1" applyBorder="1"/>
    <xf numFmtId="0" fontId="0" fillId="2" borderId="0" xfId="0" applyFill="1"/>
    <xf numFmtId="0" fontId="17" fillId="2" borderId="0" xfId="0" applyFont="1" applyFill="1"/>
    <xf numFmtId="3" fontId="1" fillId="2" borderId="1" xfId="1" applyNumberFormat="1" applyFill="1" applyBorder="1" applyAlignment="1">
      <alignment horizontal="right"/>
    </xf>
    <xf numFmtId="3" fontId="0" fillId="0" borderId="0" xfId="0" applyNumberFormat="1" applyFont="1" applyAlignment="1">
      <alignment wrapText="1"/>
    </xf>
    <xf numFmtId="3" fontId="1" fillId="2" borderId="1" xfId="0" applyNumberFormat="1" applyFont="1" applyFill="1" applyBorder="1"/>
    <xf numFmtId="3" fontId="1" fillId="2" borderId="9" xfId="0" applyNumberFormat="1" applyFont="1" applyFill="1" applyBorder="1"/>
    <xf numFmtId="0" fontId="0" fillId="0" borderId="0" xfId="0" applyBorder="1"/>
    <xf numFmtId="3" fontId="1" fillId="2" borderId="9" xfId="1" applyNumberFormat="1" applyFill="1" applyBorder="1" applyAlignment="1">
      <alignment horizontal="right"/>
    </xf>
    <xf numFmtId="0" fontId="1" fillId="2" borderId="11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3" fontId="4" fillId="2" borderId="11" xfId="1" applyNumberFormat="1" applyFont="1" applyFill="1" applyBorder="1" applyAlignment="1"/>
    <xf numFmtId="3" fontId="10" fillId="0" borderId="11" xfId="0" applyNumberFormat="1" applyFont="1" applyBorder="1"/>
    <xf numFmtId="3" fontId="13" fillId="0" borderId="9" xfId="0" applyNumberFormat="1" applyFont="1" applyBorder="1"/>
    <xf numFmtId="3" fontId="23" fillId="0" borderId="0" xfId="0" applyNumberFormat="1" applyFont="1" applyAlignment="1">
      <alignment horizontal="left" wrapText="1"/>
    </xf>
    <xf numFmtId="3" fontId="4" fillId="2" borderId="11" xfId="1" applyNumberFormat="1" applyFont="1" applyFill="1" applyBorder="1"/>
    <xf numFmtId="3" fontId="11" fillId="2" borderId="11" xfId="1" applyNumberFormat="1" applyFont="1" applyFill="1" applyBorder="1"/>
    <xf numFmtId="3" fontId="13" fillId="0" borderId="1" xfId="0" applyNumberFormat="1" applyFont="1" applyBorder="1"/>
    <xf numFmtId="3" fontId="4" fillId="2" borderId="0" xfId="1" applyNumberFormat="1" applyFont="1" applyFill="1" applyBorder="1" applyAlignment="1">
      <alignment horizontal="right"/>
    </xf>
    <xf numFmtId="3" fontId="12" fillId="0" borderId="0" xfId="0" applyNumberFormat="1" applyFont="1" applyBorder="1"/>
    <xf numFmtId="3" fontId="4" fillId="2" borderId="11" xfId="1" applyNumberFormat="1" applyFont="1" applyFill="1" applyBorder="1" applyAlignment="1">
      <alignment horizontal="right"/>
    </xf>
    <xf numFmtId="0" fontId="0" fillId="0" borderId="0" xfId="0" applyBorder="1" applyAlignment="1"/>
    <xf numFmtId="3" fontId="1" fillId="2" borderId="0" xfId="1" applyNumberFormat="1" applyFont="1" applyFill="1" applyBorder="1" applyAlignment="1">
      <alignment horizontal="right"/>
    </xf>
    <xf numFmtId="3" fontId="5" fillId="0" borderId="0" xfId="0" applyNumberFormat="1" applyFont="1" applyBorder="1"/>
    <xf numFmtId="3" fontId="0" fillId="0" borderId="0" xfId="0" applyNumberFormat="1" applyBorder="1"/>
    <xf numFmtId="3" fontId="8" fillId="2" borderId="1" xfId="1" applyNumberFormat="1" applyFont="1" applyFill="1" applyBorder="1" applyAlignment="1">
      <alignment horizontal="right"/>
    </xf>
    <xf numFmtId="3" fontId="8" fillId="2" borderId="4" xfId="1" applyNumberFormat="1" applyFont="1" applyFill="1" applyBorder="1"/>
    <xf numFmtId="3" fontId="8" fillId="2" borderId="9" xfId="1" applyNumberFormat="1" applyFont="1" applyFill="1" applyBorder="1"/>
    <xf numFmtId="3" fontId="23" fillId="0" borderId="0" xfId="0" applyNumberFormat="1" applyFont="1" applyAlignment="1">
      <alignment horizontal="left" wrapText="1"/>
    </xf>
    <xf numFmtId="3" fontId="5" fillId="0" borderId="11" xfId="0" applyNumberFormat="1" applyFont="1" applyBorder="1"/>
    <xf numFmtId="3" fontId="1" fillId="2" borderId="8" xfId="1" applyNumberFormat="1" applyFont="1" applyFill="1" applyBorder="1"/>
    <xf numFmtId="3" fontId="1" fillId="2" borderId="31" xfId="1" applyNumberFormat="1" applyFont="1" applyFill="1" applyBorder="1"/>
    <xf numFmtId="3" fontId="18" fillId="2" borderId="1" xfId="1" applyNumberFormat="1" applyFont="1" applyFill="1" applyBorder="1"/>
    <xf numFmtId="3" fontId="8" fillId="2" borderId="1" xfId="1" applyNumberFormat="1" applyFont="1" applyFill="1" applyBorder="1"/>
    <xf numFmtId="3" fontId="18" fillId="0" borderId="54" xfId="1" applyNumberFormat="1" applyFont="1" applyBorder="1" applyAlignment="1">
      <alignment horizontal="center" vertical="center" wrapText="1"/>
    </xf>
    <xf numFmtId="3" fontId="4" fillId="2" borderId="18" xfId="1" applyNumberFormat="1" applyFont="1" applyFill="1" applyBorder="1" applyAlignment="1">
      <alignment horizontal="right"/>
    </xf>
    <xf numFmtId="3" fontId="1" fillId="2" borderId="55" xfId="1" applyNumberFormat="1" applyFont="1" applyFill="1" applyBorder="1" applyAlignment="1">
      <alignment horizontal="right"/>
    </xf>
    <xf numFmtId="3" fontId="1" fillId="2" borderId="56" xfId="1" applyNumberFormat="1" applyFont="1" applyFill="1" applyBorder="1" applyAlignment="1">
      <alignment horizontal="right"/>
    </xf>
    <xf numFmtId="3" fontId="1" fillId="2" borderId="37" xfId="1" applyNumberFormat="1" applyFont="1" applyFill="1" applyBorder="1" applyAlignment="1">
      <alignment horizontal="right"/>
    </xf>
    <xf numFmtId="3" fontId="18" fillId="0" borderId="47" xfId="1" applyNumberFormat="1" applyFont="1" applyBorder="1" applyAlignment="1">
      <alignment horizontal="center" vertical="center" wrapText="1"/>
    </xf>
    <xf numFmtId="3" fontId="1" fillId="2" borderId="47" xfId="1" applyNumberFormat="1" applyFill="1" applyBorder="1" applyAlignment="1">
      <alignment horizontal="left" vertical="justify" wrapText="1"/>
    </xf>
    <xf numFmtId="3" fontId="1" fillId="2" borderId="47" xfId="1" applyNumberFormat="1" applyFont="1" applyFill="1" applyBorder="1" applyAlignment="1">
      <alignment wrapText="1"/>
    </xf>
    <xf numFmtId="3" fontId="1" fillId="2" borderId="47" xfId="1" applyNumberFormat="1" applyFont="1" applyFill="1" applyBorder="1" applyAlignment="1">
      <alignment vertical="top" wrapText="1"/>
    </xf>
    <xf numFmtId="3" fontId="1" fillId="2" borderId="3" xfId="1" applyNumberFormat="1" applyFont="1" applyFill="1" applyBorder="1" applyAlignment="1">
      <alignment wrapText="1"/>
    </xf>
    <xf numFmtId="3" fontId="1" fillId="2" borderId="47" xfId="1" applyNumberFormat="1" applyFont="1" applyFill="1" applyBorder="1"/>
    <xf numFmtId="3" fontId="3" fillId="2" borderId="47" xfId="1" applyNumberFormat="1" applyFont="1" applyFill="1" applyBorder="1"/>
    <xf numFmtId="3" fontId="1" fillId="2" borderId="3" xfId="1" applyNumberFormat="1" applyFont="1" applyFill="1" applyBorder="1" applyAlignment="1">
      <alignment horizontal="left" vertical="justify" wrapText="1"/>
    </xf>
    <xf numFmtId="3" fontId="1" fillId="2" borderId="3" xfId="1" applyNumberFormat="1" applyFill="1" applyBorder="1" applyAlignment="1">
      <alignment horizontal="left" wrapText="1"/>
    </xf>
    <xf numFmtId="3" fontId="1" fillId="2" borderId="41" xfId="1" applyNumberFormat="1" applyFont="1" applyFill="1" applyBorder="1"/>
    <xf numFmtId="0" fontId="0" fillId="0" borderId="41" xfId="0" applyBorder="1"/>
    <xf numFmtId="3" fontId="14" fillId="2" borderId="19" xfId="0" applyNumberFormat="1" applyFont="1" applyFill="1" applyBorder="1"/>
    <xf numFmtId="3" fontId="8" fillId="2" borderId="8" xfId="1" applyNumberFormat="1" applyFont="1" applyFill="1" applyBorder="1" applyAlignment="1">
      <alignment horizontal="right"/>
    </xf>
    <xf numFmtId="3" fontId="11" fillId="0" borderId="11" xfId="0" applyNumberFormat="1" applyFont="1" applyBorder="1"/>
    <xf numFmtId="3" fontId="8" fillId="2" borderId="5" xfId="1" applyNumberFormat="1" applyFont="1" applyFill="1" applyBorder="1"/>
    <xf numFmtId="3" fontId="8" fillId="2" borderId="1" xfId="1" applyNumberFormat="1" applyFont="1" applyFill="1" applyBorder="1" applyAlignment="1"/>
    <xf numFmtId="3" fontId="4" fillId="2" borderId="52" xfId="1" applyNumberFormat="1" applyFont="1" applyFill="1" applyBorder="1"/>
    <xf numFmtId="3" fontId="1" fillId="2" borderId="51" xfId="1" applyNumberFormat="1" applyFont="1" applyFill="1" applyBorder="1" applyAlignment="1">
      <alignment wrapText="1"/>
    </xf>
    <xf numFmtId="3" fontId="20" fillId="2" borderId="11" xfId="1" applyNumberFormat="1" applyFont="1" applyFill="1" applyBorder="1"/>
    <xf numFmtId="3" fontId="20" fillId="2" borderId="15" xfId="1" applyNumberFormat="1" applyFont="1" applyFill="1" applyBorder="1"/>
    <xf numFmtId="3" fontId="3" fillId="2" borderId="24" xfId="1" applyNumberFormat="1" applyFont="1" applyFill="1" applyBorder="1"/>
    <xf numFmtId="3" fontId="20" fillId="2" borderId="16" xfId="1" applyNumberFormat="1" applyFont="1" applyFill="1" applyBorder="1"/>
    <xf numFmtId="3" fontId="4" fillId="2" borderId="15" xfId="1" applyNumberFormat="1" applyFont="1" applyFill="1" applyBorder="1"/>
    <xf numFmtId="0" fontId="11" fillId="2" borderId="11" xfId="1" applyFont="1" applyFill="1" applyBorder="1" applyAlignment="1">
      <alignment horizontal="left"/>
    </xf>
    <xf numFmtId="3" fontId="11" fillId="2" borderId="11" xfId="1" applyNumberFormat="1" applyFont="1" applyFill="1" applyBorder="1" applyAlignment="1"/>
    <xf numFmtId="0" fontId="4" fillId="2" borderId="24" xfId="1" applyFont="1" applyFill="1" applyBorder="1" applyAlignment="1">
      <alignment horizontal="left" vertical="center" wrapText="1"/>
    </xf>
    <xf numFmtId="3" fontId="4" fillId="2" borderId="57" xfId="1" applyNumberFormat="1" applyFont="1" applyFill="1" applyBorder="1"/>
    <xf numFmtId="0" fontId="4" fillId="2" borderId="0" xfId="1" applyFont="1" applyFill="1" applyBorder="1" applyAlignment="1"/>
    <xf numFmtId="3" fontId="1" fillId="2" borderId="2" xfId="1" applyNumberFormat="1" applyFont="1" applyFill="1" applyBorder="1" applyAlignment="1">
      <alignment horizontal="right"/>
    </xf>
    <xf numFmtId="3" fontId="1" fillId="2" borderId="10" xfId="1" applyNumberFormat="1" applyFont="1" applyFill="1" applyBorder="1" applyAlignment="1">
      <alignment wrapText="1"/>
    </xf>
    <xf numFmtId="3" fontId="20" fillId="2" borderId="35" xfId="1" applyNumberFormat="1" applyFont="1" applyFill="1" applyBorder="1"/>
    <xf numFmtId="3" fontId="1" fillId="2" borderId="10" xfId="1" applyNumberFormat="1" applyFont="1" applyFill="1" applyBorder="1" applyAlignment="1">
      <alignment horizontal="right"/>
    </xf>
    <xf numFmtId="3" fontId="13" fillId="0" borderId="3" xfId="0" applyNumberFormat="1" applyFont="1" applyBorder="1"/>
    <xf numFmtId="3" fontId="1" fillId="2" borderId="4" xfId="0" applyNumberFormat="1" applyFont="1" applyFill="1" applyBorder="1"/>
    <xf numFmtId="3" fontId="13" fillId="0" borderId="26" xfId="0" applyNumberFormat="1" applyFont="1" applyBorder="1"/>
    <xf numFmtId="0" fontId="4" fillId="2" borderId="12" xfId="1" applyFont="1" applyFill="1" applyBorder="1" applyAlignment="1"/>
    <xf numFmtId="3" fontId="1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/>
    <xf numFmtId="3" fontId="13" fillId="0" borderId="25" xfId="0" applyNumberFormat="1" applyFont="1" applyBorder="1"/>
    <xf numFmtId="3" fontId="1" fillId="2" borderId="6" xfId="1" applyNumberFormat="1" applyFont="1" applyFill="1" applyBorder="1" applyAlignment="1">
      <alignment horizontal="right"/>
    </xf>
    <xf numFmtId="3" fontId="22" fillId="2" borderId="11" xfId="0" applyNumberFormat="1" applyFont="1" applyFill="1" applyBorder="1"/>
    <xf numFmtId="0" fontId="1" fillId="2" borderId="5" xfId="1" applyFont="1" applyFill="1" applyBorder="1" applyAlignment="1"/>
    <xf numFmtId="3" fontId="1" fillId="2" borderId="5" xfId="1" applyNumberFormat="1" applyFont="1" applyFill="1" applyBorder="1" applyAlignment="1"/>
    <xf numFmtId="3" fontId="4" fillId="2" borderId="5" xfId="1" applyNumberFormat="1" applyFont="1" applyFill="1" applyBorder="1" applyAlignment="1">
      <alignment horizontal="right"/>
    </xf>
    <xf numFmtId="3" fontId="13" fillId="2" borderId="25" xfId="0" applyNumberFormat="1" applyFont="1" applyFill="1" applyBorder="1"/>
    <xf numFmtId="0" fontId="1" fillId="2" borderId="8" xfId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3" fontId="13" fillId="2" borderId="24" xfId="0" applyNumberFormat="1" applyFont="1" applyFill="1" applyBorder="1"/>
    <xf numFmtId="0" fontId="1" fillId="2" borderId="7" xfId="1" applyFont="1" applyFill="1" applyBorder="1" applyAlignment="1">
      <alignment horizontal="right"/>
    </xf>
    <xf numFmtId="3" fontId="1" fillId="2" borderId="24" xfId="1" applyNumberFormat="1" applyFont="1" applyFill="1" applyBorder="1" applyAlignment="1">
      <alignment horizontal="right"/>
    </xf>
    <xf numFmtId="0" fontId="1" fillId="2" borderId="59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right"/>
    </xf>
    <xf numFmtId="0" fontId="1" fillId="2" borderId="2" xfId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 wrapText="1"/>
    </xf>
    <xf numFmtId="0" fontId="1" fillId="2" borderId="11" xfId="1" applyFont="1" applyFill="1" applyBorder="1" applyAlignment="1">
      <alignment horizontal="right" wrapText="1"/>
    </xf>
    <xf numFmtId="3" fontId="1" fillId="0" borderId="11" xfId="0" applyNumberFormat="1" applyFont="1" applyBorder="1"/>
    <xf numFmtId="3" fontId="13" fillId="0" borderId="27" xfId="0" applyNumberFormat="1" applyFont="1" applyBorder="1"/>
    <xf numFmtId="3" fontId="4" fillId="2" borderId="11" xfId="0" applyNumberFormat="1" applyFont="1" applyFill="1" applyBorder="1"/>
    <xf numFmtId="3" fontId="2" fillId="0" borderId="31" xfId="1" applyNumberFormat="1" applyFont="1" applyBorder="1" applyAlignment="1">
      <alignment horizontal="center" vertical="center" wrapText="1"/>
    </xf>
    <xf numFmtId="3" fontId="2" fillId="0" borderId="17" xfId="1" applyNumberFormat="1" applyFont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right" wrapText="1"/>
    </xf>
    <xf numFmtId="0" fontId="1" fillId="2" borderId="14" xfId="1" applyFont="1" applyFill="1" applyBorder="1" applyAlignment="1">
      <alignment horizontal="right"/>
    </xf>
    <xf numFmtId="3" fontId="1" fillId="2" borderId="14" xfId="1" applyNumberFormat="1" applyFont="1" applyFill="1" applyBorder="1"/>
    <xf numFmtId="3" fontId="1" fillId="0" borderId="14" xfId="0" applyNumberFormat="1" applyFont="1" applyBorder="1"/>
    <xf numFmtId="3" fontId="5" fillId="0" borderId="15" xfId="0" applyNumberFormat="1" applyFont="1" applyBorder="1"/>
    <xf numFmtId="3" fontId="7" fillId="0" borderId="0" xfId="0" applyNumberFormat="1" applyFont="1"/>
    <xf numFmtId="3" fontId="8" fillId="2" borderId="3" xfId="1" applyNumberFormat="1" applyFont="1" applyFill="1" applyBorder="1" applyAlignment="1">
      <alignment horizontal="left" vertical="justify" wrapText="1"/>
    </xf>
    <xf numFmtId="3" fontId="8" fillId="2" borderId="47" xfId="1" applyNumberFormat="1" applyFont="1" applyFill="1" applyBorder="1"/>
    <xf numFmtId="3" fontId="8" fillId="2" borderId="9" xfId="1" applyNumberFormat="1" applyFont="1" applyFill="1" applyBorder="1" applyAlignment="1">
      <alignment horizontal="right"/>
    </xf>
    <xf numFmtId="3" fontId="8" fillId="2" borderId="47" xfId="1" applyNumberFormat="1" applyFont="1" applyFill="1" applyBorder="1" applyAlignment="1">
      <alignment wrapText="1"/>
    </xf>
    <xf numFmtId="3" fontId="25" fillId="2" borderId="11" xfId="1" applyNumberFormat="1" applyFont="1" applyFill="1" applyBorder="1"/>
    <xf numFmtId="3" fontId="8" fillId="2" borderId="3" xfId="1" applyNumberFormat="1" applyFont="1" applyFill="1" applyBorder="1" applyAlignment="1">
      <alignment wrapText="1"/>
    </xf>
    <xf numFmtId="3" fontId="8" fillId="2" borderId="8" xfId="1" applyNumberFormat="1" applyFont="1" applyFill="1" applyBorder="1"/>
    <xf numFmtId="3" fontId="8" fillId="2" borderId="3" xfId="1" applyNumberFormat="1" applyFont="1" applyFill="1" applyBorder="1" applyAlignment="1">
      <alignment horizontal="left" wrapText="1"/>
    </xf>
    <xf numFmtId="3" fontId="1" fillId="2" borderId="8" xfId="1" applyNumberFormat="1" applyFont="1" applyFill="1" applyBorder="1" applyAlignment="1"/>
    <xf numFmtId="0" fontId="11" fillId="2" borderId="24" xfId="1" applyFont="1" applyFill="1" applyBorder="1" applyAlignment="1">
      <alignment horizontal="left" vertical="center" wrapText="1"/>
    </xf>
    <xf numFmtId="3" fontId="7" fillId="2" borderId="50" xfId="0" applyNumberFormat="1" applyFont="1" applyFill="1" applyBorder="1"/>
    <xf numFmtId="3" fontId="8" fillId="2" borderId="49" xfId="1" applyNumberFormat="1" applyFont="1" applyFill="1" applyBorder="1" applyAlignment="1">
      <alignment wrapText="1"/>
    </xf>
    <xf numFmtId="3" fontId="7" fillId="0" borderId="0" xfId="0" applyNumberFormat="1" applyFont="1" applyAlignment="1">
      <alignment horizontal="right" wrapText="1"/>
    </xf>
    <xf numFmtId="3" fontId="1" fillId="2" borderId="55" xfId="1" applyNumberFormat="1" applyFont="1" applyFill="1" applyBorder="1"/>
    <xf numFmtId="3" fontId="1" fillId="2" borderId="28" xfId="1" applyNumberFormat="1" applyFont="1" applyFill="1" applyBorder="1"/>
    <xf numFmtId="3" fontId="1" fillId="2" borderId="38" xfId="1" applyNumberFormat="1" applyFont="1" applyFill="1" applyBorder="1"/>
    <xf numFmtId="3" fontId="1" fillId="2" borderId="22" xfId="1" applyNumberFormat="1" applyFont="1" applyFill="1" applyBorder="1" applyAlignment="1">
      <alignment horizontal="left" vertical="justify" wrapText="1"/>
    </xf>
    <xf numFmtId="3" fontId="1" fillId="2" borderId="45" xfId="1" applyNumberFormat="1" applyFill="1" applyBorder="1" applyAlignment="1">
      <alignment horizontal="left" vertical="justify" wrapText="1"/>
    </xf>
    <xf numFmtId="0" fontId="0" fillId="0" borderId="0" xfId="0" applyAlignment="1">
      <alignment wrapText="1"/>
    </xf>
    <xf numFmtId="3" fontId="5" fillId="0" borderId="1" xfId="0" applyNumberFormat="1" applyFont="1" applyBorder="1" applyAlignment="1">
      <alignment wrapText="1"/>
    </xf>
    <xf numFmtId="3" fontId="1" fillId="2" borderId="24" xfId="1" applyNumberFormat="1" applyFont="1" applyFill="1" applyBorder="1"/>
    <xf numFmtId="49" fontId="0" fillId="0" borderId="0" xfId="0" applyNumberFormat="1"/>
    <xf numFmtId="3" fontId="4" fillId="2" borderId="34" xfId="1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3" fontId="1" fillId="2" borderId="32" xfId="1" applyNumberFormat="1" applyFont="1" applyFill="1" applyBorder="1" applyAlignment="1">
      <alignment horizontal="left" vertical="justify" wrapText="1"/>
    </xf>
    <xf numFmtId="3" fontId="1" fillId="2" borderId="9" xfId="1" applyNumberFormat="1" applyFont="1" applyFill="1" applyBorder="1" applyAlignment="1"/>
    <xf numFmtId="3" fontId="1" fillId="2" borderId="8" xfId="0" applyNumberFormat="1" applyFont="1" applyFill="1" applyBorder="1"/>
    <xf numFmtId="3" fontId="26" fillId="2" borderId="39" xfId="1" applyNumberFormat="1" applyFont="1" applyFill="1" applyBorder="1" applyAlignment="1">
      <alignment horizontal="right"/>
    </xf>
    <xf numFmtId="3" fontId="26" fillId="2" borderId="40" xfId="1" applyNumberFormat="1" applyFont="1" applyFill="1" applyBorder="1" applyAlignment="1">
      <alignment horizontal="right"/>
    </xf>
    <xf numFmtId="3" fontId="27" fillId="2" borderId="40" xfId="1" applyNumberFormat="1" applyFont="1" applyFill="1" applyBorder="1" applyAlignment="1">
      <alignment horizontal="right"/>
    </xf>
    <xf numFmtId="3" fontId="27" fillId="2" borderId="41" xfId="1" applyNumberFormat="1" applyFont="1" applyFill="1" applyBorder="1" applyAlignment="1">
      <alignment horizontal="right"/>
    </xf>
    <xf numFmtId="3" fontId="23" fillId="0" borderId="27" xfId="0" applyNumberFormat="1" applyFont="1" applyBorder="1"/>
    <xf numFmtId="3" fontId="23" fillId="0" borderId="3" xfId="0" applyNumberFormat="1" applyFont="1" applyBorder="1"/>
    <xf numFmtId="3" fontId="28" fillId="2" borderId="11" xfId="1" applyNumberFormat="1" applyFont="1" applyFill="1" applyBorder="1"/>
    <xf numFmtId="3" fontId="23" fillId="2" borderId="3" xfId="0" applyNumberFormat="1" applyFont="1" applyFill="1" applyBorder="1"/>
    <xf numFmtId="3" fontId="23" fillId="0" borderId="24" xfId="0" applyNumberFormat="1" applyFont="1" applyBorder="1"/>
    <xf numFmtId="3" fontId="28" fillId="2" borderId="11" xfId="1" applyNumberFormat="1" applyFont="1" applyFill="1" applyBorder="1" applyAlignment="1">
      <alignment horizontal="right"/>
    </xf>
    <xf numFmtId="3" fontId="23" fillId="0" borderId="44" xfId="0" applyNumberFormat="1" applyFont="1" applyBorder="1"/>
    <xf numFmtId="3" fontId="23" fillId="0" borderId="22" xfId="0" applyNumberFormat="1" applyFont="1" applyBorder="1"/>
    <xf numFmtId="3" fontId="23" fillId="0" borderId="0" xfId="0" applyNumberFormat="1" applyFont="1" applyBorder="1"/>
    <xf numFmtId="3" fontId="27" fillId="0" borderId="25" xfId="0" applyNumberFormat="1" applyFont="1" applyBorder="1"/>
    <xf numFmtId="3" fontId="27" fillId="0" borderId="27" xfId="0" applyNumberFormat="1" applyFont="1" applyBorder="1"/>
    <xf numFmtId="3" fontId="27" fillId="0" borderId="3" xfId="0" applyNumberFormat="1" applyFont="1" applyBorder="1"/>
    <xf numFmtId="3" fontId="27" fillId="0" borderId="3" xfId="0" applyNumberFormat="1" applyFont="1" applyBorder="1" applyAlignment="1">
      <alignment wrapText="1"/>
    </xf>
    <xf numFmtId="3" fontId="27" fillId="0" borderId="24" xfId="0" applyNumberFormat="1" applyFont="1" applyBorder="1"/>
    <xf numFmtId="3" fontId="23" fillId="0" borderId="50" xfId="0" applyNumberFormat="1" applyFont="1" applyBorder="1"/>
    <xf numFmtId="3" fontId="27" fillId="2" borderId="3" xfId="1" applyNumberFormat="1" applyFont="1" applyFill="1" applyBorder="1"/>
    <xf numFmtId="3" fontId="23" fillId="2" borderId="23" xfId="0" applyNumberFormat="1" applyFont="1" applyFill="1" applyBorder="1"/>
    <xf numFmtId="3" fontId="29" fillId="2" borderId="11" xfId="0" applyNumberFormat="1" applyFont="1" applyFill="1" applyBorder="1"/>
    <xf numFmtId="3" fontId="23" fillId="0" borderId="11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3" fillId="2" borderId="24" xfId="0" applyNumberFormat="1" applyFont="1" applyFill="1" applyBorder="1"/>
    <xf numFmtId="3" fontId="23" fillId="2" borderId="24" xfId="0" applyNumberFormat="1" applyFont="1" applyFill="1" applyBorder="1" applyAlignment="1">
      <alignment horizontal="right" wrapText="1"/>
    </xf>
    <xf numFmtId="3" fontId="23" fillId="0" borderId="11" xfId="0" applyNumberFormat="1" applyFont="1" applyBorder="1"/>
    <xf numFmtId="3" fontId="27" fillId="0" borderId="22" xfId="0" applyNumberFormat="1" applyFont="1" applyBorder="1"/>
    <xf numFmtId="3" fontId="27" fillId="0" borderId="11" xfId="0" applyNumberFormat="1" applyFont="1" applyBorder="1"/>
    <xf numFmtId="3" fontId="28" fillId="0" borderId="35" xfId="0" applyNumberFormat="1" applyFont="1" applyBorder="1"/>
    <xf numFmtId="3" fontId="23" fillId="2" borderId="0" xfId="0" applyNumberFormat="1" applyFont="1" applyFill="1"/>
    <xf numFmtId="0" fontId="23" fillId="0" borderId="0" xfId="0" applyFont="1"/>
    <xf numFmtId="3" fontId="1" fillId="2" borderId="24" xfId="1" applyNumberFormat="1" applyFont="1" applyFill="1" applyBorder="1" applyAlignment="1">
      <alignment wrapText="1"/>
    </xf>
    <xf numFmtId="3" fontId="1" fillId="2" borderId="52" xfId="1" applyNumberFormat="1" applyFont="1" applyFill="1" applyBorder="1" applyAlignment="1">
      <alignment wrapText="1"/>
    </xf>
    <xf numFmtId="3" fontId="8" fillId="2" borderId="5" xfId="0" applyNumberFormat="1" applyFont="1" applyFill="1" applyBorder="1"/>
    <xf numFmtId="3" fontId="8" fillId="2" borderId="22" xfId="0" applyNumberFormat="1" applyFont="1" applyFill="1" applyBorder="1"/>
    <xf numFmtId="3" fontId="8" fillId="2" borderId="9" xfId="0" applyNumberFormat="1" applyFont="1" applyFill="1" applyBorder="1"/>
    <xf numFmtId="3" fontId="1" fillId="2" borderId="60" xfId="1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3" fontId="11" fillId="2" borderId="20" xfId="1" applyNumberFormat="1" applyFont="1" applyFill="1" applyBorder="1" applyAlignment="1">
      <alignment horizontal="left"/>
    </xf>
    <xf numFmtId="3" fontId="4" fillId="2" borderId="20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23" fillId="0" borderId="62" xfId="0" applyFont="1" applyBorder="1" applyAlignment="1">
      <alignment horizontal="center"/>
    </xf>
    <xf numFmtId="3" fontId="28" fillId="2" borderId="20" xfId="1" applyNumberFormat="1" applyFont="1" applyFill="1" applyBorder="1"/>
    <xf numFmtId="3" fontId="13" fillId="0" borderId="42" xfId="0" applyNumberFormat="1" applyFont="1" applyBorder="1"/>
    <xf numFmtId="3" fontId="27" fillId="2" borderId="48" xfId="1" applyNumberFormat="1" applyFont="1" applyFill="1" applyBorder="1" applyAlignment="1">
      <alignment horizontal="right"/>
    </xf>
    <xf numFmtId="3" fontId="0" fillId="0" borderId="42" xfId="0" applyNumberFormat="1" applyFont="1" applyBorder="1"/>
    <xf numFmtId="3" fontId="27" fillId="2" borderId="44" xfId="1" applyNumberFormat="1" applyFont="1" applyFill="1" applyBorder="1" applyAlignment="1">
      <alignment horizontal="right"/>
    </xf>
    <xf numFmtId="3" fontId="23" fillId="0" borderId="42" xfId="0" applyNumberFormat="1" applyFont="1" applyBorder="1" applyAlignment="1">
      <alignment horizontal="left" wrapText="1"/>
    </xf>
    <xf numFmtId="3" fontId="27" fillId="2" borderId="3" xfId="1" applyNumberFormat="1" applyFont="1" applyFill="1" applyBorder="1" applyAlignment="1">
      <alignment horizontal="right"/>
    </xf>
    <xf numFmtId="3" fontId="13" fillId="0" borderId="42" xfId="0" applyNumberFormat="1" applyFont="1" applyBorder="1" applyAlignment="1">
      <alignment horizontal="left" wrapText="1"/>
    </xf>
    <xf numFmtId="0" fontId="4" fillId="2" borderId="58" xfId="1" applyFont="1" applyFill="1" applyBorder="1" applyAlignment="1">
      <alignment horizontal="left" wrapText="1"/>
    </xf>
    <xf numFmtId="0" fontId="4" fillId="2" borderId="63" xfId="1" applyFont="1" applyFill="1" applyBorder="1" applyAlignment="1">
      <alignment horizontal="left" wrapText="1"/>
    </xf>
    <xf numFmtId="3" fontId="1" fillId="2" borderId="6" xfId="1" applyNumberFormat="1" applyFont="1" applyFill="1" applyBorder="1"/>
    <xf numFmtId="3" fontId="1" fillId="2" borderId="23" xfId="1" applyNumberFormat="1" applyFont="1" applyFill="1" applyBorder="1" applyAlignment="1">
      <alignment wrapText="1"/>
    </xf>
    <xf numFmtId="3" fontId="1" fillId="2" borderId="2" xfId="1" applyNumberFormat="1" applyFont="1" applyFill="1" applyBorder="1" applyAlignment="1"/>
    <xf numFmtId="3" fontId="1" fillId="2" borderId="10" xfId="1" applyNumberFormat="1" applyFont="1" applyFill="1" applyBorder="1" applyAlignment="1"/>
    <xf numFmtId="3" fontId="8" fillId="2" borderId="6" xfId="1" applyNumberFormat="1" applyFont="1" applyFill="1" applyBorder="1"/>
    <xf numFmtId="3" fontId="27" fillId="0" borderId="44" xfId="0" applyNumberFormat="1" applyFont="1" applyBorder="1"/>
    <xf numFmtId="3" fontId="17" fillId="0" borderId="42" xfId="0" applyNumberFormat="1" applyFont="1" applyBorder="1"/>
    <xf numFmtId="3" fontId="27" fillId="0" borderId="26" xfId="0" applyNumberFormat="1" applyFont="1" applyBorder="1"/>
    <xf numFmtId="3" fontId="5" fillId="0" borderId="56" xfId="0" applyNumberFormat="1" applyFont="1" applyBorder="1" applyAlignment="1">
      <alignment wrapText="1"/>
    </xf>
    <xf numFmtId="3" fontId="23" fillId="0" borderId="25" xfId="0" applyNumberFormat="1" applyFont="1" applyBorder="1"/>
    <xf numFmtId="3" fontId="23" fillId="0" borderId="26" xfId="0" applyNumberFormat="1" applyFont="1" applyBorder="1"/>
    <xf numFmtId="3" fontId="1" fillId="2" borderId="25" xfId="1" applyNumberFormat="1" applyFont="1" applyFill="1" applyBorder="1" applyAlignment="1">
      <alignment horizontal="left" vertical="justify" wrapText="1"/>
    </xf>
    <xf numFmtId="3" fontId="1" fillId="2" borderId="27" xfId="1" applyNumberFormat="1" applyFont="1" applyFill="1" applyBorder="1" applyAlignment="1">
      <alignment horizontal="left" vertical="justify" wrapText="1"/>
    </xf>
    <xf numFmtId="3" fontId="23" fillId="0" borderId="36" xfId="0" applyNumberFormat="1" applyFont="1" applyBorder="1"/>
    <xf numFmtId="3" fontId="27" fillId="2" borderId="25" xfId="1" applyNumberFormat="1" applyFont="1" applyFill="1" applyBorder="1" applyAlignment="1">
      <alignment horizontal="right"/>
    </xf>
    <xf numFmtId="3" fontId="27" fillId="2" borderId="27" xfId="1" applyNumberFormat="1" applyFont="1" applyFill="1" applyBorder="1" applyAlignment="1">
      <alignment horizontal="right"/>
    </xf>
    <xf numFmtId="3" fontId="27" fillId="2" borderId="64" xfId="1" applyNumberFormat="1" applyFont="1" applyFill="1" applyBorder="1" applyAlignment="1">
      <alignment horizontal="right"/>
    </xf>
    <xf numFmtId="3" fontId="27" fillId="2" borderId="26" xfId="1" applyNumberFormat="1" applyFont="1" applyFill="1" applyBorder="1" applyAlignment="1">
      <alignment horizontal="right"/>
    </xf>
    <xf numFmtId="3" fontId="27" fillId="2" borderId="36" xfId="1" applyNumberFormat="1" applyFont="1" applyFill="1" applyBorder="1" applyAlignment="1">
      <alignment horizontal="right"/>
    </xf>
    <xf numFmtId="3" fontId="1" fillId="2" borderId="58" xfId="1" applyNumberFormat="1" applyFill="1" applyBorder="1" applyAlignment="1">
      <alignment horizontal="left" vertical="justify" wrapText="1"/>
    </xf>
    <xf numFmtId="0" fontId="0" fillId="0" borderId="12" xfId="0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42" xfId="0" applyBorder="1"/>
    <xf numFmtId="3" fontId="28" fillId="2" borderId="61" xfId="1" applyNumberFormat="1" applyFont="1" applyFill="1" applyBorder="1"/>
    <xf numFmtId="0" fontId="8" fillId="2" borderId="47" xfId="1" applyFont="1" applyFill="1" applyBorder="1" applyAlignment="1">
      <alignment horizontal="left" vertical="center" wrapText="1"/>
    </xf>
    <xf numFmtId="3" fontId="8" fillId="2" borderId="47" xfId="1" applyNumberFormat="1" applyFont="1" applyFill="1" applyBorder="1" applyAlignment="1">
      <alignment vertical="center" wrapText="1"/>
    </xf>
    <xf numFmtId="0" fontId="4" fillId="2" borderId="63" xfId="1" applyFont="1" applyFill="1" applyBorder="1" applyAlignment="1">
      <alignment horizontal="left" vertical="center" wrapText="1"/>
    </xf>
    <xf numFmtId="0" fontId="4" fillId="2" borderId="58" xfId="1" applyFont="1" applyFill="1" applyBorder="1" applyAlignment="1">
      <alignment horizontal="left" vertical="center" wrapText="1"/>
    </xf>
    <xf numFmtId="3" fontId="11" fillId="2" borderId="58" xfId="1" applyNumberFormat="1" applyFont="1" applyFill="1" applyBorder="1" applyAlignment="1">
      <alignment vertical="center" wrapText="1"/>
    </xf>
    <xf numFmtId="3" fontId="11" fillId="2" borderId="41" xfId="1" applyNumberFormat="1" applyFont="1" applyFill="1" applyBorder="1" applyAlignment="1">
      <alignment vertical="center" wrapText="1"/>
    </xf>
    <xf numFmtId="3" fontId="1" fillId="2" borderId="3" xfId="1" applyNumberFormat="1" applyFont="1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6" fillId="0" borderId="0" xfId="0" applyFont="1"/>
    <xf numFmtId="0" fontId="16" fillId="0" borderId="42" xfId="0" applyFont="1" applyBorder="1"/>
    <xf numFmtId="3" fontId="8" fillId="0" borderId="0" xfId="0" applyNumberFormat="1" applyFont="1"/>
    <xf numFmtId="3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/>
    <xf numFmtId="3" fontId="1" fillId="2" borderId="24" xfId="1" applyNumberFormat="1" applyFont="1" applyFill="1" applyBorder="1" applyAlignment="1">
      <alignment vertical="center" wrapText="1"/>
    </xf>
    <xf numFmtId="3" fontId="1" fillId="2" borderId="47" xfId="1" applyNumberFormat="1" applyFont="1" applyFill="1" applyBorder="1" applyAlignment="1">
      <alignment vertical="center" wrapText="1"/>
    </xf>
    <xf numFmtId="3" fontId="4" fillId="2" borderId="13" xfId="1" applyNumberFormat="1" applyFont="1" applyFill="1" applyBorder="1" applyAlignment="1">
      <alignment wrapText="1"/>
    </xf>
    <xf numFmtId="3" fontId="1" fillId="2" borderId="58" xfId="1" applyNumberFormat="1" applyFont="1" applyFill="1" applyBorder="1" applyAlignment="1">
      <alignment vertical="top" wrapText="1"/>
    </xf>
    <xf numFmtId="3" fontId="4" fillId="2" borderId="11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2" borderId="16" xfId="1" applyFont="1" applyFill="1" applyBorder="1" applyAlignment="1">
      <alignment horizontal="left" vertical="top"/>
    </xf>
    <xf numFmtId="3" fontId="2" fillId="0" borderId="31" xfId="1" applyNumberFormat="1" applyFont="1" applyBorder="1" applyAlignment="1">
      <alignment horizontal="center" vertical="center" wrapText="1"/>
    </xf>
    <xf numFmtId="3" fontId="2" fillId="0" borderId="17" xfId="1" applyNumberFormat="1" applyFont="1" applyBorder="1" applyAlignment="1">
      <alignment horizontal="center" vertical="center" wrapText="1"/>
    </xf>
    <xf numFmtId="3" fontId="2" fillId="0" borderId="51" xfId="1" applyNumberFormat="1" applyFont="1" applyBorder="1" applyAlignment="1">
      <alignment horizontal="center" vertical="center" wrapText="1"/>
    </xf>
    <xf numFmtId="3" fontId="2" fillId="0" borderId="52" xfId="1" applyNumberFormat="1" applyFont="1" applyBorder="1" applyAlignment="1">
      <alignment horizontal="center" vertical="center" wrapText="1"/>
    </xf>
    <xf numFmtId="3" fontId="15" fillId="0" borderId="31" xfId="1" applyNumberFormat="1" applyFont="1" applyBorder="1" applyAlignment="1">
      <alignment horizontal="center" vertical="center" wrapText="1"/>
    </xf>
    <xf numFmtId="3" fontId="15" fillId="0" borderId="17" xfId="1" applyNumberFormat="1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16" xfId="1" applyFont="1" applyFill="1" applyBorder="1" applyAlignment="1">
      <alignment horizontal="left"/>
    </xf>
    <xf numFmtId="3" fontId="4" fillId="2" borderId="21" xfId="1" applyNumberFormat="1" applyFont="1" applyFill="1" applyBorder="1" applyAlignment="1">
      <alignment horizontal="left"/>
    </xf>
    <xf numFmtId="3" fontId="4" fillId="2" borderId="12" xfId="1" applyNumberFormat="1" applyFont="1" applyFill="1" applyBorder="1" applyAlignment="1">
      <alignment horizontal="left"/>
    </xf>
    <xf numFmtId="3" fontId="4" fillId="2" borderId="33" xfId="1" applyNumberFormat="1" applyFont="1" applyFill="1" applyBorder="1" applyAlignment="1">
      <alignment horizontal="left"/>
    </xf>
    <xf numFmtId="3" fontId="4" fillId="2" borderId="16" xfId="1" applyNumberFormat="1" applyFont="1" applyFill="1" applyBorder="1" applyAlignment="1">
      <alignment horizontal="left"/>
    </xf>
    <xf numFmtId="3" fontId="4" fillId="2" borderId="21" xfId="1" applyNumberFormat="1" applyFont="1" applyFill="1" applyBorder="1" applyAlignment="1">
      <alignment horizontal="left" wrapText="1"/>
    </xf>
    <xf numFmtId="3" fontId="20" fillId="2" borderId="16" xfId="1" applyNumberFormat="1" applyFont="1" applyFill="1" applyBorder="1" applyAlignment="1">
      <alignment horizontal="center"/>
    </xf>
    <xf numFmtId="3" fontId="4" fillId="2" borderId="20" xfId="1" applyNumberFormat="1" applyFont="1" applyFill="1" applyBorder="1" applyAlignment="1"/>
    <xf numFmtId="3" fontId="4" fillId="2" borderId="21" xfId="1" applyNumberFormat="1" applyFont="1" applyFill="1" applyBorder="1" applyAlignment="1"/>
    <xf numFmtId="3" fontId="7" fillId="0" borderId="0" xfId="0" applyNumberFormat="1" applyFont="1" applyAlignment="1">
      <alignment horizontal="center"/>
    </xf>
    <xf numFmtId="3" fontId="11" fillId="2" borderId="46" xfId="1" applyNumberFormat="1" applyFont="1" applyFill="1" applyBorder="1" applyAlignment="1">
      <alignment horizontal="left"/>
    </xf>
    <xf numFmtId="3" fontId="11" fillId="2" borderId="16" xfId="1" applyNumberFormat="1" applyFont="1" applyFill="1" applyBorder="1" applyAlignment="1">
      <alignment horizontal="left"/>
    </xf>
    <xf numFmtId="3" fontId="11" fillId="2" borderId="43" xfId="1" applyNumberFormat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1" xfId="1" applyFont="1" applyBorder="1" applyAlignment="1">
      <alignment horizontal="left"/>
    </xf>
    <xf numFmtId="3" fontId="20" fillId="2" borderId="12" xfId="1" applyNumberFormat="1" applyFont="1" applyFill="1" applyBorder="1" applyAlignment="1">
      <alignment horizontal="left"/>
    </xf>
    <xf numFmtId="49" fontId="7" fillId="0" borderId="42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3" fontId="2" fillId="0" borderId="43" xfId="1" applyNumberFormat="1" applyFont="1" applyBorder="1" applyAlignment="1">
      <alignment horizontal="center" vertical="center" wrapText="1"/>
    </xf>
    <xf numFmtId="3" fontId="2" fillId="0" borderId="53" xfId="1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3" fontId="4" fillId="2" borderId="20" xfId="1" applyNumberFormat="1" applyFont="1" applyFill="1" applyBorder="1" applyAlignment="1">
      <alignment horizontal="left"/>
    </xf>
    <xf numFmtId="3" fontId="4" fillId="2" borderId="18" xfId="1" applyNumberFormat="1" applyFont="1" applyFill="1" applyBorder="1" applyAlignment="1">
      <alignment horizontal="left"/>
    </xf>
    <xf numFmtId="0" fontId="24" fillId="2" borderId="20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4" fillId="2" borderId="46" xfId="1" applyNumberFormat="1" applyFont="1" applyFill="1" applyBorder="1" applyAlignment="1">
      <alignment horizontal="left"/>
    </xf>
    <xf numFmtId="3" fontId="4" fillId="2" borderId="43" xfId="1" applyNumberFormat="1" applyFont="1" applyFill="1" applyBorder="1" applyAlignment="1">
      <alignment horizontal="left"/>
    </xf>
    <xf numFmtId="0" fontId="28" fillId="0" borderId="32" xfId="0" applyFont="1" applyBorder="1" applyAlignment="1">
      <alignment horizontal="center" vertical="center" wrapText="1"/>
    </xf>
    <xf numFmtId="0" fontId="10" fillId="0" borderId="0" xfId="0" applyFont="1"/>
    <xf numFmtId="0" fontId="28" fillId="0" borderId="6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3" fontId="2" fillId="0" borderId="34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zoomScaleNormal="100" workbookViewId="0">
      <selection activeCell="H10" sqref="H10"/>
    </sheetView>
  </sheetViews>
  <sheetFormatPr defaultRowHeight="13.2" x14ac:dyDescent="0.25"/>
  <cols>
    <col min="1" max="1" width="43.88671875" style="100" customWidth="1"/>
    <col min="2" max="2" width="14.33203125" customWidth="1"/>
    <col min="3" max="3" width="16.109375" customWidth="1"/>
    <col min="4" max="4" width="12.77734375" customWidth="1"/>
    <col min="5" max="5" width="13" style="214" customWidth="1"/>
    <col min="6" max="6" width="15.6640625" customWidth="1"/>
    <col min="7" max="7" width="12.109375" customWidth="1"/>
    <col min="8" max="8" width="11.109375" bestFit="1" customWidth="1"/>
  </cols>
  <sheetData>
    <row r="1" spans="1:8" ht="47.25" customHeight="1" thickBot="1" x14ac:dyDescent="0.3">
      <c r="A1" s="285" t="s">
        <v>162</v>
      </c>
      <c r="B1" s="285"/>
      <c r="C1" s="285"/>
      <c r="D1" s="285"/>
      <c r="E1" s="285"/>
      <c r="F1" s="259"/>
    </row>
    <row r="2" spans="1:8" ht="0.75" customHeight="1" x14ac:dyDescent="0.25">
      <c r="A2" s="334" t="s">
        <v>0</v>
      </c>
      <c r="B2" s="287" t="s">
        <v>71</v>
      </c>
      <c r="C2" s="287" t="s">
        <v>103</v>
      </c>
      <c r="D2" s="291" t="s">
        <v>121</v>
      </c>
      <c r="E2" s="330" t="s">
        <v>122</v>
      </c>
      <c r="F2" s="331"/>
    </row>
    <row r="3" spans="1:8" ht="54.75" customHeight="1" thickBot="1" x14ac:dyDescent="0.3">
      <c r="A3" s="290"/>
      <c r="B3" s="288"/>
      <c r="C3" s="288"/>
      <c r="D3" s="292"/>
      <c r="E3" s="332"/>
      <c r="F3" s="333" t="s">
        <v>120</v>
      </c>
    </row>
    <row r="4" spans="1:8" ht="11.25" customHeight="1" thickBot="1" x14ac:dyDescent="0.3">
      <c r="A4" s="90">
        <v>1</v>
      </c>
      <c r="B4" s="19">
        <v>2</v>
      </c>
      <c r="C4" s="20">
        <v>3</v>
      </c>
      <c r="D4" s="21">
        <v>4</v>
      </c>
      <c r="E4" s="228">
        <v>5</v>
      </c>
      <c r="F4" s="260">
        <v>6</v>
      </c>
      <c r="G4" s="261"/>
    </row>
    <row r="5" spans="1:8" ht="15.75" customHeight="1" thickBot="1" x14ac:dyDescent="0.3">
      <c r="A5" s="286" t="s">
        <v>72</v>
      </c>
      <c r="B5" s="286"/>
      <c r="C5" s="286"/>
      <c r="D5" s="286"/>
      <c r="E5" s="286"/>
    </row>
    <row r="6" spans="1:8" ht="15.75" customHeight="1" x14ac:dyDescent="0.25">
      <c r="A6" s="173" t="s">
        <v>138</v>
      </c>
      <c r="B6" s="35">
        <v>6347930</v>
      </c>
      <c r="C6" s="35">
        <v>2878825</v>
      </c>
      <c r="D6" s="51">
        <v>3616675</v>
      </c>
      <c r="E6" s="183">
        <v>0</v>
      </c>
      <c r="F6" s="293"/>
      <c r="G6" s="294"/>
      <c r="H6" s="294"/>
    </row>
    <row r="7" spans="1:8" ht="15.75" customHeight="1" x14ac:dyDescent="0.25">
      <c r="A7" s="91" t="s">
        <v>12</v>
      </c>
      <c r="B7" s="34">
        <v>5323916</v>
      </c>
      <c r="C7" s="34">
        <v>5088121</v>
      </c>
      <c r="D7" s="56">
        <f t="shared" ref="D7:D12" si="0">B7-C7</f>
        <v>235795</v>
      </c>
      <c r="E7" s="184">
        <v>0</v>
      </c>
      <c r="G7" s="42"/>
    </row>
    <row r="8" spans="1:8" ht="27.75" customHeight="1" x14ac:dyDescent="0.25">
      <c r="A8" s="92" t="s">
        <v>124</v>
      </c>
      <c r="B8" s="34">
        <v>4173444</v>
      </c>
      <c r="C8" s="34">
        <v>4173444</v>
      </c>
      <c r="D8" s="56">
        <f t="shared" si="0"/>
        <v>0</v>
      </c>
      <c r="E8" s="185">
        <v>0</v>
      </c>
    </row>
    <row r="9" spans="1:8" ht="28.5" customHeight="1" x14ac:dyDescent="0.25">
      <c r="A9" s="92" t="s">
        <v>125</v>
      </c>
      <c r="B9" s="33">
        <v>304800</v>
      </c>
      <c r="C9" s="33">
        <v>304800</v>
      </c>
      <c r="D9" s="56">
        <f t="shared" si="0"/>
        <v>0</v>
      </c>
      <c r="E9" s="186">
        <v>0</v>
      </c>
    </row>
    <row r="10" spans="1:8" ht="28.2" customHeight="1" x14ac:dyDescent="0.25">
      <c r="A10" s="281" t="s">
        <v>126</v>
      </c>
      <c r="B10" s="34">
        <v>450000</v>
      </c>
      <c r="C10" s="34">
        <v>225000</v>
      </c>
      <c r="D10" s="56">
        <f t="shared" si="0"/>
        <v>225000</v>
      </c>
      <c r="E10" s="185">
        <v>225000</v>
      </c>
    </row>
    <row r="11" spans="1:8" ht="16.5" customHeight="1" x14ac:dyDescent="0.25">
      <c r="A11" s="93" t="s">
        <v>127</v>
      </c>
      <c r="B11" s="34">
        <v>110000</v>
      </c>
      <c r="C11" s="12">
        <v>110000</v>
      </c>
      <c r="D11" s="56">
        <f t="shared" si="0"/>
        <v>0</v>
      </c>
      <c r="E11" s="187">
        <v>0</v>
      </c>
    </row>
    <row r="12" spans="1:8" ht="18.75" customHeight="1" thickBot="1" x14ac:dyDescent="0.3">
      <c r="A12" s="107" t="s">
        <v>128</v>
      </c>
      <c r="B12" s="83">
        <v>2319840</v>
      </c>
      <c r="C12" s="5">
        <v>1991880</v>
      </c>
      <c r="D12" s="123">
        <f t="shared" si="0"/>
        <v>327960</v>
      </c>
      <c r="E12" s="188">
        <v>0</v>
      </c>
    </row>
    <row r="13" spans="1:8" ht="15.75" customHeight="1" thickBot="1" x14ac:dyDescent="0.3">
      <c r="A13" s="108" t="s">
        <v>6</v>
      </c>
      <c r="B13" s="66">
        <f>SUM(B6:B12)</f>
        <v>19029930</v>
      </c>
      <c r="C13" s="66">
        <f>SUM(C6:C12)</f>
        <v>14772070</v>
      </c>
      <c r="D13" s="66">
        <f>SUM(D6:D12)</f>
        <v>4405430</v>
      </c>
      <c r="E13" s="189">
        <f>SUM(E6:E12)</f>
        <v>225000</v>
      </c>
      <c r="F13" s="145">
        <v>19037000</v>
      </c>
      <c r="H13" s="42"/>
    </row>
    <row r="14" spans="1:8" ht="21" customHeight="1" thickBot="1" x14ac:dyDescent="0.3">
      <c r="A14" s="311" t="s">
        <v>73</v>
      </c>
      <c r="B14" s="311"/>
      <c r="C14" s="311"/>
      <c r="D14" s="311"/>
      <c r="E14" s="311"/>
      <c r="F14" s="226"/>
    </row>
    <row r="15" spans="1:8" ht="14.25" customHeight="1" x14ac:dyDescent="0.25">
      <c r="A15" s="91" t="s">
        <v>2</v>
      </c>
      <c r="B15" s="3">
        <v>17623143</v>
      </c>
      <c r="C15" s="7">
        <v>16643937</v>
      </c>
      <c r="D15" s="51">
        <f t="shared" ref="D15:D24" si="1">B15-C15</f>
        <v>979206</v>
      </c>
      <c r="E15" s="187">
        <v>0</v>
      </c>
      <c r="F15" s="44"/>
    </row>
    <row r="16" spans="1:8" ht="14.25" customHeight="1" x14ac:dyDescent="0.25">
      <c r="A16" s="91" t="s">
        <v>123</v>
      </c>
      <c r="B16" s="3">
        <v>1225359</v>
      </c>
      <c r="C16" s="7">
        <v>1225359</v>
      </c>
      <c r="D16" s="14">
        <f t="shared" si="1"/>
        <v>0</v>
      </c>
      <c r="E16" s="187">
        <v>0</v>
      </c>
      <c r="F16" s="29"/>
    </row>
    <row r="17" spans="1:6" ht="14.25" customHeight="1" x14ac:dyDescent="0.25">
      <c r="A17" s="91" t="s">
        <v>88</v>
      </c>
      <c r="B17" s="3">
        <v>74400</v>
      </c>
      <c r="C17" s="7">
        <v>74400</v>
      </c>
      <c r="D17" s="14">
        <f t="shared" si="1"/>
        <v>0</v>
      </c>
      <c r="E17" s="187">
        <v>0</v>
      </c>
      <c r="F17" s="29"/>
    </row>
    <row r="18" spans="1:6" x14ac:dyDescent="0.25">
      <c r="A18" s="95" t="s">
        <v>129</v>
      </c>
      <c r="B18" s="2">
        <v>669000</v>
      </c>
      <c r="C18" s="5">
        <v>669000</v>
      </c>
      <c r="D18" s="14">
        <f t="shared" si="1"/>
        <v>0</v>
      </c>
      <c r="E18" s="188">
        <v>0</v>
      </c>
      <c r="F18" s="29"/>
    </row>
    <row r="19" spans="1:6" ht="14.25" customHeight="1" x14ac:dyDescent="0.25">
      <c r="A19" s="96" t="s">
        <v>3</v>
      </c>
      <c r="B19" s="2">
        <v>2654750</v>
      </c>
      <c r="C19" s="5">
        <v>2654750</v>
      </c>
      <c r="D19" s="14">
        <f t="shared" si="1"/>
        <v>0</v>
      </c>
      <c r="E19" s="188">
        <v>0</v>
      </c>
      <c r="F19" s="29"/>
    </row>
    <row r="20" spans="1:6" s="52" customFormat="1" ht="14.25" customHeight="1" x14ac:dyDescent="0.25">
      <c r="A20" s="95" t="s">
        <v>130</v>
      </c>
      <c r="B20" s="2">
        <v>127920</v>
      </c>
      <c r="C20" s="5">
        <v>127920</v>
      </c>
      <c r="D20" s="14">
        <f t="shared" si="1"/>
        <v>0</v>
      </c>
      <c r="E20" s="190">
        <v>0</v>
      </c>
      <c r="F20" s="53"/>
    </row>
    <row r="21" spans="1:6" s="52" customFormat="1" ht="14.25" customHeight="1" x14ac:dyDescent="0.25">
      <c r="A21" s="95" t="s">
        <v>131</v>
      </c>
      <c r="B21" s="2">
        <v>405600</v>
      </c>
      <c r="C21" s="5">
        <v>160800</v>
      </c>
      <c r="D21" s="14">
        <f t="shared" si="1"/>
        <v>244800</v>
      </c>
      <c r="E21" s="190"/>
      <c r="F21" s="53"/>
    </row>
    <row r="22" spans="1:6" s="52" customFormat="1" ht="14.25" customHeight="1" x14ac:dyDescent="0.25">
      <c r="A22" s="92" t="s">
        <v>136</v>
      </c>
      <c r="B22" s="2">
        <v>1099692</v>
      </c>
      <c r="C22" s="5">
        <v>1099692</v>
      </c>
      <c r="D22" s="14">
        <f t="shared" si="1"/>
        <v>0</v>
      </c>
      <c r="E22" s="190"/>
      <c r="F22" s="53"/>
    </row>
    <row r="23" spans="1:6" ht="13.5" customHeight="1" x14ac:dyDescent="0.25">
      <c r="A23" s="92" t="s">
        <v>137</v>
      </c>
      <c r="B23" s="2">
        <v>1176500</v>
      </c>
      <c r="C23" s="5">
        <v>1176500</v>
      </c>
      <c r="D23" s="14">
        <f t="shared" si="1"/>
        <v>0</v>
      </c>
      <c r="E23" s="188">
        <v>0</v>
      </c>
      <c r="F23" s="29"/>
    </row>
    <row r="24" spans="1:6" ht="15" customHeight="1" thickBot="1" x14ac:dyDescent="0.3">
      <c r="A24" s="92" t="s">
        <v>30</v>
      </c>
      <c r="B24" s="2">
        <v>307697</v>
      </c>
      <c r="C24" s="5">
        <v>307099</v>
      </c>
      <c r="D24" s="14">
        <f t="shared" si="1"/>
        <v>598</v>
      </c>
      <c r="E24" s="191">
        <v>0</v>
      </c>
      <c r="F24" s="29"/>
    </row>
    <row r="25" spans="1:6" ht="13.5" customHeight="1" thickBot="1" x14ac:dyDescent="0.3">
      <c r="A25" s="108" t="s">
        <v>84</v>
      </c>
      <c r="B25" s="66">
        <f>SUM(B15:B24)</f>
        <v>25364061</v>
      </c>
      <c r="C25" s="66">
        <f>SUM(C15:C24)</f>
        <v>24139457</v>
      </c>
      <c r="D25" s="66">
        <f>SUM(D15:D24)</f>
        <v>1224604</v>
      </c>
      <c r="E25" s="189">
        <f>SUM(E15:E24)</f>
        <v>0</v>
      </c>
      <c r="F25" s="15"/>
    </row>
    <row r="26" spans="1:6" ht="30.75" customHeight="1" thickBot="1" x14ac:dyDescent="0.3">
      <c r="A26" s="312" t="s">
        <v>74</v>
      </c>
      <c r="B26" s="312"/>
      <c r="C26" s="312"/>
      <c r="D26" s="312"/>
      <c r="E26" s="312"/>
      <c r="F26" s="15"/>
    </row>
    <row r="27" spans="1:6" ht="13.5" customHeight="1" x14ac:dyDescent="0.25">
      <c r="A27" s="91" t="s">
        <v>2</v>
      </c>
      <c r="B27" s="10">
        <v>47005131</v>
      </c>
      <c r="C27" s="132">
        <v>32903592</v>
      </c>
      <c r="D27" s="12"/>
      <c r="E27" s="253">
        <f>B27-C27</f>
        <v>14101539</v>
      </c>
      <c r="F27" s="15"/>
    </row>
    <row r="28" spans="1:6" ht="13.5" customHeight="1" x14ac:dyDescent="0.25">
      <c r="A28" s="91" t="s">
        <v>123</v>
      </c>
      <c r="B28" s="12">
        <v>204000</v>
      </c>
      <c r="C28" s="32"/>
      <c r="D28" s="12"/>
      <c r="E28" s="254">
        <f t="shared" ref="E28:E38" si="2">B28-C28</f>
        <v>204000</v>
      </c>
      <c r="F28" s="15"/>
    </row>
    <row r="29" spans="1:6" ht="12.75" customHeight="1" x14ac:dyDescent="0.25">
      <c r="A29" s="96" t="s">
        <v>3</v>
      </c>
      <c r="B29" s="12">
        <v>527800</v>
      </c>
      <c r="C29" s="32">
        <v>369460</v>
      </c>
      <c r="D29" s="12"/>
      <c r="E29" s="254">
        <f t="shared" si="2"/>
        <v>158340</v>
      </c>
      <c r="F29" s="15"/>
    </row>
    <row r="30" spans="1:6" ht="12.75" customHeight="1" x14ac:dyDescent="0.25">
      <c r="A30" s="95" t="s">
        <v>139</v>
      </c>
      <c r="B30" s="12">
        <v>54000</v>
      </c>
      <c r="C30" s="32"/>
      <c r="D30" s="12"/>
      <c r="E30" s="254">
        <f t="shared" si="2"/>
        <v>54000</v>
      </c>
      <c r="F30" s="15"/>
    </row>
    <row r="31" spans="1:6" ht="12.75" customHeight="1" x14ac:dyDescent="0.25">
      <c r="A31" s="95" t="s">
        <v>130</v>
      </c>
      <c r="B31" s="6">
        <v>249154</v>
      </c>
      <c r="C31" s="40">
        <v>174407</v>
      </c>
      <c r="D31" s="12"/>
      <c r="E31" s="254">
        <f t="shared" si="2"/>
        <v>74747</v>
      </c>
      <c r="F31" s="15"/>
    </row>
    <row r="32" spans="1:6" ht="13.5" customHeight="1" x14ac:dyDescent="0.25">
      <c r="A32" s="94" t="s">
        <v>140</v>
      </c>
      <c r="B32" s="6">
        <v>372827</v>
      </c>
      <c r="C32" s="40">
        <v>260978</v>
      </c>
      <c r="D32" s="12"/>
      <c r="E32" s="254">
        <f t="shared" si="2"/>
        <v>111849</v>
      </c>
      <c r="F32" s="15"/>
    </row>
    <row r="33" spans="1:6" ht="24.75" customHeight="1" thickBot="1" x14ac:dyDescent="0.3">
      <c r="A33" s="280" t="s">
        <v>91</v>
      </c>
      <c r="B33" s="8">
        <v>1013232</v>
      </c>
      <c r="C33" s="164">
        <v>709262</v>
      </c>
      <c r="D33" s="8"/>
      <c r="E33" s="255">
        <f t="shared" si="2"/>
        <v>303970</v>
      </c>
      <c r="F33" s="15"/>
    </row>
    <row r="34" spans="1:6" ht="16.5" customHeight="1" x14ac:dyDescent="0.25">
      <c r="A34" s="258" t="s">
        <v>93</v>
      </c>
      <c r="B34" s="129">
        <v>1421607</v>
      </c>
      <c r="C34" s="132">
        <v>995125</v>
      </c>
      <c r="D34" s="10"/>
      <c r="E34" s="253">
        <f t="shared" si="2"/>
        <v>426482</v>
      </c>
      <c r="F34" s="15"/>
    </row>
    <row r="35" spans="1:6" ht="15" customHeight="1" thickBot="1" x14ac:dyDescent="0.3">
      <c r="A35" s="220" t="s">
        <v>132</v>
      </c>
      <c r="B35" s="121">
        <v>170400</v>
      </c>
      <c r="C35" s="181"/>
      <c r="D35" s="39"/>
      <c r="E35" s="256">
        <f t="shared" si="2"/>
        <v>170400</v>
      </c>
      <c r="F35" s="15"/>
    </row>
    <row r="36" spans="1:6" ht="15" customHeight="1" x14ac:dyDescent="0.25">
      <c r="A36" s="216" t="s">
        <v>133</v>
      </c>
      <c r="B36" s="12">
        <v>740627</v>
      </c>
      <c r="C36" s="32">
        <v>518438</v>
      </c>
      <c r="D36" s="12"/>
      <c r="E36" s="254">
        <f t="shared" si="2"/>
        <v>222189</v>
      </c>
      <c r="F36" s="15"/>
    </row>
    <row r="37" spans="1:6" ht="15" customHeight="1" x14ac:dyDescent="0.25">
      <c r="A37" s="92" t="s">
        <v>134</v>
      </c>
      <c r="B37" s="6">
        <v>103500</v>
      </c>
      <c r="C37" s="40">
        <v>72450</v>
      </c>
      <c r="D37" s="6"/>
      <c r="E37" s="254">
        <f t="shared" si="2"/>
        <v>31050</v>
      </c>
      <c r="F37" s="15"/>
    </row>
    <row r="38" spans="1:6" ht="15" customHeight="1" thickBot="1" x14ac:dyDescent="0.3">
      <c r="A38" s="95" t="s">
        <v>135</v>
      </c>
      <c r="B38" s="39">
        <v>7321200</v>
      </c>
      <c r="C38" s="181">
        <v>5124840</v>
      </c>
      <c r="D38" s="39"/>
      <c r="E38" s="257">
        <f t="shared" si="2"/>
        <v>2196360</v>
      </c>
      <c r="F38" s="15"/>
    </row>
    <row r="39" spans="1:6" ht="18" customHeight="1" thickBot="1" x14ac:dyDescent="0.3">
      <c r="A39" s="108" t="s">
        <v>83</v>
      </c>
      <c r="B39" s="66">
        <f>SUM(B27:B38)</f>
        <v>59183478</v>
      </c>
      <c r="C39" s="66">
        <f>SUM(C27:C33)</f>
        <v>34417699</v>
      </c>
      <c r="D39" s="66"/>
      <c r="E39" s="189">
        <f>SUM(E27:E35)</f>
        <v>15605327</v>
      </c>
      <c r="F39" s="15"/>
    </row>
    <row r="40" spans="1:6" ht="15.75" customHeight="1" thickBot="1" x14ac:dyDescent="0.3">
      <c r="A40" s="108" t="s">
        <v>85</v>
      </c>
      <c r="B40" s="66">
        <f>B25+B39</f>
        <v>84547539</v>
      </c>
      <c r="C40" s="66">
        <f>C25+C39</f>
        <v>58557156</v>
      </c>
      <c r="D40" s="66">
        <f>D25+D39</f>
        <v>1224604</v>
      </c>
      <c r="E40" s="189"/>
      <c r="F40" s="145">
        <v>68600000</v>
      </c>
    </row>
    <row r="41" spans="1:6" ht="29.25" customHeight="1" thickBot="1" x14ac:dyDescent="0.3">
      <c r="A41" s="305" t="s">
        <v>79</v>
      </c>
      <c r="B41" s="306"/>
      <c r="C41" s="306"/>
      <c r="D41" s="306"/>
      <c r="E41" s="307"/>
      <c r="F41" s="15"/>
    </row>
    <row r="42" spans="1:6" ht="13.5" customHeight="1" x14ac:dyDescent="0.25">
      <c r="A42" s="156" t="s">
        <v>7</v>
      </c>
      <c r="B42" s="104">
        <v>12287664</v>
      </c>
      <c r="C42" s="104">
        <v>2985837</v>
      </c>
      <c r="D42" s="217">
        <f t="shared" ref="D42:D48" si="3">B42-C42</f>
        <v>9301827</v>
      </c>
      <c r="E42" s="248"/>
      <c r="F42" s="15"/>
    </row>
    <row r="43" spans="1:6" ht="13.5" customHeight="1" x14ac:dyDescent="0.25">
      <c r="A43" s="157" t="s">
        <v>129</v>
      </c>
      <c r="B43" s="84">
        <v>1123200</v>
      </c>
      <c r="C43" s="84">
        <v>1123200</v>
      </c>
      <c r="D43" s="218">
        <f t="shared" si="3"/>
        <v>0</v>
      </c>
      <c r="E43" s="188"/>
      <c r="F43" s="15"/>
    </row>
    <row r="44" spans="1:6" ht="27" customHeight="1" thickBot="1" x14ac:dyDescent="0.3">
      <c r="A44" s="167" t="s">
        <v>31</v>
      </c>
      <c r="B44" s="78">
        <v>43560</v>
      </c>
      <c r="C44" s="78">
        <v>43560</v>
      </c>
      <c r="D44" s="219">
        <f t="shared" si="3"/>
        <v>0</v>
      </c>
      <c r="E44" s="249"/>
      <c r="F44" s="15"/>
    </row>
    <row r="45" spans="1:6" ht="13.5" customHeight="1" x14ac:dyDescent="0.25">
      <c r="A45" s="156" t="s">
        <v>46</v>
      </c>
      <c r="B45" s="77">
        <v>2898583</v>
      </c>
      <c r="C45" s="77">
        <v>945355</v>
      </c>
      <c r="D45" s="218">
        <f t="shared" si="3"/>
        <v>1953228</v>
      </c>
      <c r="E45" s="187"/>
      <c r="F45" s="15"/>
    </row>
    <row r="46" spans="1:6" ht="13.5" customHeight="1" x14ac:dyDescent="0.25">
      <c r="A46" s="157" t="s">
        <v>135</v>
      </c>
      <c r="B46" s="84">
        <v>1131900</v>
      </c>
      <c r="C46" s="84">
        <v>1131900</v>
      </c>
      <c r="D46" s="218">
        <f t="shared" si="3"/>
        <v>0</v>
      </c>
      <c r="E46" s="187"/>
      <c r="F46" s="15"/>
    </row>
    <row r="47" spans="1:6" ht="13.5" customHeight="1" x14ac:dyDescent="0.25">
      <c r="A47" s="159" t="s">
        <v>141</v>
      </c>
      <c r="B47" s="84">
        <v>55485</v>
      </c>
      <c r="C47" s="84">
        <v>55485</v>
      </c>
      <c r="D47" s="218">
        <f t="shared" si="3"/>
        <v>0</v>
      </c>
      <c r="E47" s="187"/>
      <c r="F47" s="15"/>
    </row>
    <row r="48" spans="1:6" ht="13.5" customHeight="1" thickBot="1" x14ac:dyDescent="0.3">
      <c r="A48" s="159" t="s">
        <v>133</v>
      </c>
      <c r="B48" s="78">
        <v>216408</v>
      </c>
      <c r="C48" s="78">
        <v>149272</v>
      </c>
      <c r="D48" s="218">
        <f t="shared" si="3"/>
        <v>67136</v>
      </c>
      <c r="E48" s="252"/>
      <c r="F48" s="15"/>
    </row>
    <row r="49" spans="1:9" ht="13.5" customHeight="1" thickBot="1" x14ac:dyDescent="0.3">
      <c r="A49" s="160" t="s">
        <v>19</v>
      </c>
      <c r="B49" s="67">
        <f>SUM(B42:B48)</f>
        <v>17756800</v>
      </c>
      <c r="C49" s="67">
        <f>SUM(C42:C48)</f>
        <v>6434609</v>
      </c>
      <c r="D49" s="67">
        <f>SUM(D42:D48)</f>
        <v>11322191</v>
      </c>
      <c r="E49" s="189">
        <f>SUM(E42:E48)</f>
        <v>0</v>
      </c>
      <c r="F49" s="155"/>
    </row>
    <row r="50" spans="1:9" ht="13.5" customHeight="1" thickBot="1" x14ac:dyDescent="0.3">
      <c r="A50" s="120"/>
      <c r="B50" s="66"/>
      <c r="C50" s="66"/>
      <c r="D50" s="66">
        <f>D25+D49</f>
        <v>12546795</v>
      </c>
      <c r="E50" s="189">
        <f>E25+E49</f>
        <v>0</v>
      </c>
      <c r="F50" s="44"/>
      <c r="H50" s="42"/>
    </row>
    <row r="51" spans="1:9" ht="20.25" customHeight="1" thickBot="1" x14ac:dyDescent="0.3">
      <c r="A51" s="116" t="s">
        <v>75</v>
      </c>
      <c r="B51" s="16"/>
      <c r="C51" s="16"/>
      <c r="D51" s="16"/>
      <c r="E51" s="195"/>
      <c r="F51" s="15"/>
    </row>
    <row r="52" spans="1:9" ht="14.25" customHeight="1" x14ac:dyDescent="0.25">
      <c r="A52" s="250" t="s">
        <v>7</v>
      </c>
      <c r="B52" s="169">
        <v>26405896</v>
      </c>
      <c r="C52" s="11">
        <v>20978764</v>
      </c>
      <c r="D52" s="11">
        <f>B52-C52</f>
        <v>5427132</v>
      </c>
      <c r="E52" s="248"/>
      <c r="F52" s="15"/>
    </row>
    <row r="53" spans="1:9" ht="14.25" customHeight="1" x14ac:dyDescent="0.25">
      <c r="A53" s="251" t="s">
        <v>90</v>
      </c>
      <c r="B53" s="170">
        <v>301000</v>
      </c>
      <c r="C53" s="7">
        <v>301000</v>
      </c>
      <c r="D53" s="7">
        <f>B53-C53</f>
        <v>0</v>
      </c>
      <c r="E53" s="187"/>
      <c r="F53" s="15"/>
    </row>
    <row r="54" spans="1:9" ht="15.75" customHeight="1" x14ac:dyDescent="0.25">
      <c r="A54" s="94" t="s">
        <v>142</v>
      </c>
      <c r="B54" s="5">
        <v>90000</v>
      </c>
      <c r="C54" s="5">
        <v>46000</v>
      </c>
      <c r="D54" s="7">
        <f>B54-C54</f>
        <v>44000</v>
      </c>
      <c r="E54" s="188"/>
      <c r="F54" s="15"/>
    </row>
    <row r="55" spans="1:9" ht="16.5" customHeight="1" thickBot="1" x14ac:dyDescent="0.3">
      <c r="A55" s="91" t="s">
        <v>143</v>
      </c>
      <c r="B55" s="81">
        <v>300000</v>
      </c>
      <c r="C55" s="81">
        <v>300000</v>
      </c>
      <c r="D55" s="7">
        <f>B55-C55</f>
        <v>0</v>
      </c>
      <c r="E55" s="249"/>
      <c r="F55" s="15"/>
    </row>
    <row r="56" spans="1:9" ht="13.5" customHeight="1" thickBot="1" x14ac:dyDescent="0.3">
      <c r="A56" s="109" t="s">
        <v>20</v>
      </c>
      <c r="B56" s="66">
        <f>B52+B53+B54+B55</f>
        <v>27096896</v>
      </c>
      <c r="C56" s="66">
        <f>C52+C53+C54+C55</f>
        <v>21625764</v>
      </c>
      <c r="D56" s="66">
        <f>D52+D53+D54+D55</f>
        <v>5471132</v>
      </c>
      <c r="E56" s="189">
        <f>E52+E53+E54+E55</f>
        <v>0</v>
      </c>
      <c r="F56" s="145">
        <v>27097000</v>
      </c>
      <c r="H56" s="42"/>
    </row>
    <row r="57" spans="1:9" ht="18.75" customHeight="1" thickBot="1" x14ac:dyDescent="0.3">
      <c r="A57" s="295" t="s">
        <v>76</v>
      </c>
      <c r="B57" s="295"/>
      <c r="C57" s="295"/>
      <c r="D57" s="295"/>
      <c r="E57" s="295"/>
      <c r="F57" s="29"/>
    </row>
    <row r="58" spans="1:9" ht="15" customHeight="1" x14ac:dyDescent="0.25">
      <c r="A58" s="180" t="s">
        <v>101</v>
      </c>
      <c r="B58" s="10">
        <v>304937082</v>
      </c>
      <c r="C58" s="11">
        <v>275901848</v>
      </c>
      <c r="D58" s="51">
        <f t="shared" ref="D58:D82" si="4">B58-C58</f>
        <v>29035234</v>
      </c>
      <c r="E58" s="196"/>
      <c r="F58" s="29"/>
    </row>
    <row r="59" spans="1:9" ht="15" customHeight="1" x14ac:dyDescent="0.25">
      <c r="A59" s="97" t="s">
        <v>144</v>
      </c>
      <c r="B59" s="12">
        <v>40591600</v>
      </c>
      <c r="C59" s="7">
        <v>29347400</v>
      </c>
      <c r="D59" s="56">
        <f t="shared" si="4"/>
        <v>11244200</v>
      </c>
      <c r="E59" s="197"/>
      <c r="F59" s="29"/>
    </row>
    <row r="60" spans="1:9" ht="18" customHeight="1" x14ac:dyDescent="0.25">
      <c r="A60" s="269" t="s">
        <v>145</v>
      </c>
      <c r="B60" s="6">
        <v>14229000</v>
      </c>
      <c r="C60" s="5">
        <v>7114500</v>
      </c>
      <c r="D60" s="56">
        <v>0</v>
      </c>
      <c r="E60" s="198">
        <v>7114500</v>
      </c>
      <c r="F60" s="72"/>
    </row>
    <row r="61" spans="1:9" ht="25.5" customHeight="1" x14ac:dyDescent="0.25">
      <c r="A61" s="269" t="s">
        <v>91</v>
      </c>
      <c r="B61" s="1">
        <v>3552000</v>
      </c>
      <c r="C61" s="1">
        <v>3552000</v>
      </c>
      <c r="D61" s="56">
        <f t="shared" si="4"/>
        <v>0</v>
      </c>
      <c r="E61" s="198"/>
    </row>
    <row r="62" spans="1:9" s="174" customFormat="1" ht="24.75" customHeight="1" x14ac:dyDescent="0.25">
      <c r="A62" s="270" t="s">
        <v>104</v>
      </c>
      <c r="B62" s="247">
        <v>7492000</v>
      </c>
      <c r="C62" s="175">
        <v>3746400</v>
      </c>
      <c r="D62" s="56">
        <v>0</v>
      </c>
      <c r="E62" s="199">
        <v>3745600</v>
      </c>
    </row>
    <row r="63" spans="1:9" ht="24" customHeight="1" x14ac:dyDescent="0.25">
      <c r="A63" s="269" t="s">
        <v>10</v>
      </c>
      <c r="B63" s="6">
        <v>12874800</v>
      </c>
      <c r="C63" s="5">
        <v>12874800</v>
      </c>
      <c r="D63" s="56">
        <f t="shared" si="4"/>
        <v>0</v>
      </c>
      <c r="E63" s="198">
        <v>0</v>
      </c>
      <c r="F63" s="29"/>
    </row>
    <row r="64" spans="1:9" ht="25.8" customHeight="1" x14ac:dyDescent="0.25">
      <c r="A64" s="269" t="s">
        <v>10</v>
      </c>
      <c r="B64" s="6">
        <v>12655500</v>
      </c>
      <c r="C64" s="5">
        <v>12655500</v>
      </c>
      <c r="D64" s="56">
        <f t="shared" si="4"/>
        <v>0</v>
      </c>
      <c r="E64" s="198">
        <v>0</v>
      </c>
      <c r="F64" s="29"/>
      <c r="I64" s="177"/>
    </row>
    <row r="65" spans="1:6" ht="24" customHeight="1" x14ac:dyDescent="0.25">
      <c r="A65" s="269" t="s">
        <v>25</v>
      </c>
      <c r="B65" s="6">
        <v>10711200</v>
      </c>
      <c r="C65" s="5">
        <v>10711200</v>
      </c>
      <c r="D65" s="56">
        <f t="shared" si="4"/>
        <v>0</v>
      </c>
      <c r="E65" s="198">
        <v>0</v>
      </c>
      <c r="F65" s="29"/>
    </row>
    <row r="66" spans="1:6" ht="24" customHeight="1" x14ac:dyDescent="0.25">
      <c r="A66" s="94" t="s">
        <v>146</v>
      </c>
      <c r="B66" s="6">
        <v>2695200</v>
      </c>
      <c r="C66" s="5">
        <v>2695200</v>
      </c>
      <c r="D66" s="56">
        <f t="shared" si="4"/>
        <v>0</v>
      </c>
      <c r="E66" s="198">
        <v>0</v>
      </c>
      <c r="F66" s="29"/>
    </row>
    <row r="67" spans="1:6" ht="25.2" customHeight="1" x14ac:dyDescent="0.25">
      <c r="A67" s="269" t="s">
        <v>45</v>
      </c>
      <c r="B67" s="6">
        <v>10450000</v>
      </c>
      <c r="C67" s="5">
        <v>10450000</v>
      </c>
      <c r="D67" s="56">
        <f t="shared" si="4"/>
        <v>0</v>
      </c>
      <c r="E67" s="198">
        <v>0</v>
      </c>
      <c r="F67" s="29"/>
    </row>
    <row r="68" spans="1:6" ht="19.2" customHeight="1" x14ac:dyDescent="0.25">
      <c r="A68" s="269" t="s">
        <v>92</v>
      </c>
      <c r="B68" s="6">
        <v>6604800</v>
      </c>
      <c r="C68" s="5">
        <v>6604800</v>
      </c>
      <c r="D68" s="56">
        <f t="shared" si="4"/>
        <v>0</v>
      </c>
      <c r="E68" s="198"/>
      <c r="F68" s="29"/>
    </row>
    <row r="69" spans="1:6" x14ac:dyDescent="0.25">
      <c r="A69" s="38" t="s">
        <v>8</v>
      </c>
      <c r="B69" s="6">
        <v>3902400</v>
      </c>
      <c r="C69" s="5">
        <v>3902400</v>
      </c>
      <c r="D69" s="56">
        <f t="shared" si="4"/>
        <v>0</v>
      </c>
      <c r="E69" s="198">
        <v>0</v>
      </c>
      <c r="F69" s="29"/>
    </row>
    <row r="70" spans="1:6" ht="15" customHeight="1" x14ac:dyDescent="0.25">
      <c r="A70" s="98" t="s">
        <v>118</v>
      </c>
      <c r="B70" s="6">
        <v>4523900</v>
      </c>
      <c r="C70" s="5">
        <v>4523900</v>
      </c>
      <c r="D70" s="56">
        <f t="shared" si="4"/>
        <v>0</v>
      </c>
      <c r="E70" s="198">
        <v>0</v>
      </c>
      <c r="F70" s="29"/>
    </row>
    <row r="71" spans="1:6" ht="24" customHeight="1" x14ac:dyDescent="0.25">
      <c r="A71" s="98" t="s">
        <v>147</v>
      </c>
      <c r="B71" s="8">
        <v>4581600</v>
      </c>
      <c r="C71" s="81">
        <v>4581600</v>
      </c>
      <c r="D71" s="56">
        <f t="shared" si="4"/>
        <v>0</v>
      </c>
      <c r="E71" s="198"/>
      <c r="F71" s="29"/>
    </row>
    <row r="72" spans="1:6" ht="15" customHeight="1" x14ac:dyDescent="0.25">
      <c r="A72" s="176" t="s">
        <v>148</v>
      </c>
      <c r="B72" s="8">
        <v>6581600</v>
      </c>
      <c r="C72" s="81">
        <v>6581600</v>
      </c>
      <c r="D72" s="56">
        <f t="shared" si="4"/>
        <v>0</v>
      </c>
      <c r="E72" s="198">
        <v>0</v>
      </c>
      <c r="F72" s="29"/>
    </row>
    <row r="73" spans="1:6" ht="15" customHeight="1" thickBot="1" x14ac:dyDescent="0.3">
      <c r="A73" s="110" t="s">
        <v>4</v>
      </c>
      <c r="B73" s="8">
        <v>13604000</v>
      </c>
      <c r="C73" s="81">
        <v>13604000</v>
      </c>
      <c r="D73" s="182">
        <f t="shared" si="4"/>
        <v>0</v>
      </c>
      <c r="E73" s="200">
        <v>0</v>
      </c>
      <c r="F73" s="29"/>
    </row>
    <row r="74" spans="1:6" ht="15" customHeight="1" x14ac:dyDescent="0.25">
      <c r="A74" s="180" t="s">
        <v>94</v>
      </c>
      <c r="B74" s="10">
        <v>63998639</v>
      </c>
      <c r="C74" s="11">
        <v>31999319</v>
      </c>
      <c r="D74" s="51">
        <v>0</v>
      </c>
      <c r="E74" s="196">
        <v>31999320</v>
      </c>
      <c r="F74" s="29"/>
    </row>
    <row r="75" spans="1:6" ht="15" customHeight="1" x14ac:dyDescent="0.25">
      <c r="A75" s="98" t="s">
        <v>119</v>
      </c>
      <c r="B75" s="6">
        <v>2356000</v>
      </c>
      <c r="C75" s="5">
        <v>0</v>
      </c>
      <c r="D75" s="56">
        <v>0</v>
      </c>
      <c r="E75" s="198">
        <v>2356000</v>
      </c>
      <c r="F75" s="29"/>
    </row>
    <row r="76" spans="1:6" ht="25.5" customHeight="1" x14ac:dyDescent="0.25">
      <c r="A76" s="98" t="s">
        <v>149</v>
      </c>
      <c r="B76" s="6">
        <v>4100200</v>
      </c>
      <c r="C76" s="5">
        <v>4100200</v>
      </c>
      <c r="D76" s="56">
        <f t="shared" si="4"/>
        <v>0</v>
      </c>
      <c r="E76" s="198">
        <v>0</v>
      </c>
      <c r="F76" s="29"/>
    </row>
    <row r="77" spans="1:6" ht="27" customHeight="1" x14ac:dyDescent="0.25">
      <c r="A77" s="94" t="s">
        <v>95</v>
      </c>
      <c r="B77" s="6">
        <v>9329000</v>
      </c>
      <c r="C77" s="5">
        <v>4664500</v>
      </c>
      <c r="D77" s="56">
        <v>0</v>
      </c>
      <c r="E77" s="198">
        <v>4664500</v>
      </c>
      <c r="F77" s="29"/>
    </row>
    <row r="78" spans="1:6" ht="27" customHeight="1" x14ac:dyDescent="0.25">
      <c r="A78" s="94" t="s">
        <v>96</v>
      </c>
      <c r="B78" s="6">
        <v>7103400</v>
      </c>
      <c r="C78" s="5">
        <v>7103400</v>
      </c>
      <c r="D78" s="56">
        <f t="shared" si="4"/>
        <v>0</v>
      </c>
      <c r="E78" s="198">
        <v>0</v>
      </c>
      <c r="F78" s="29"/>
    </row>
    <row r="79" spans="1:6" ht="27" customHeight="1" x14ac:dyDescent="0.25">
      <c r="A79" s="94" t="s">
        <v>97</v>
      </c>
      <c r="B79" s="6">
        <v>16698700</v>
      </c>
      <c r="C79" s="5">
        <v>16698700</v>
      </c>
      <c r="D79" s="56">
        <f t="shared" si="4"/>
        <v>0</v>
      </c>
      <c r="E79" s="198">
        <v>0</v>
      </c>
      <c r="F79" s="29"/>
    </row>
    <row r="80" spans="1:6" ht="27" customHeight="1" x14ac:dyDescent="0.25">
      <c r="A80" s="94" t="s">
        <v>97</v>
      </c>
      <c r="B80" s="6">
        <v>13447200</v>
      </c>
      <c r="C80" s="5">
        <v>6723600</v>
      </c>
      <c r="D80" s="56">
        <v>0</v>
      </c>
      <c r="E80" s="198">
        <v>6723600</v>
      </c>
      <c r="F80" s="29"/>
    </row>
    <row r="81" spans="1:8" ht="26.25" customHeight="1" x14ac:dyDescent="0.25">
      <c r="A81" s="94" t="s">
        <v>98</v>
      </c>
      <c r="B81" s="6">
        <v>10992000</v>
      </c>
      <c r="C81" s="5">
        <v>10992000</v>
      </c>
      <c r="D81" s="56">
        <f t="shared" si="4"/>
        <v>0</v>
      </c>
      <c r="E81" s="198">
        <v>0</v>
      </c>
      <c r="F81" s="29"/>
    </row>
    <row r="82" spans="1:8" ht="25.5" customHeight="1" x14ac:dyDescent="0.25">
      <c r="A82" s="94" t="s">
        <v>99</v>
      </c>
      <c r="B82" s="6">
        <v>23478300</v>
      </c>
      <c r="C82" s="5">
        <v>23478300</v>
      </c>
      <c r="D82" s="56">
        <f t="shared" si="4"/>
        <v>0</v>
      </c>
      <c r="E82" s="198">
        <v>0</v>
      </c>
      <c r="F82" s="29"/>
    </row>
    <row r="83" spans="1:8" ht="28.5" customHeight="1" x14ac:dyDescent="0.25">
      <c r="A83" s="215" t="s">
        <v>100</v>
      </c>
      <c r="B83" s="8">
        <v>5601600</v>
      </c>
      <c r="C83" s="81">
        <v>2800800</v>
      </c>
      <c r="D83" s="56">
        <v>0</v>
      </c>
      <c r="E83" s="200">
        <v>2800800</v>
      </c>
      <c r="F83" s="29"/>
    </row>
    <row r="84" spans="1:8" ht="21" customHeight="1" thickBot="1" x14ac:dyDescent="0.3">
      <c r="A84" s="220" t="s">
        <v>102</v>
      </c>
      <c r="B84" s="39">
        <v>6015000</v>
      </c>
      <c r="C84" s="28">
        <v>3007500</v>
      </c>
      <c r="D84" s="56">
        <v>0</v>
      </c>
      <c r="E84" s="246">
        <v>3007500</v>
      </c>
      <c r="F84" s="29"/>
    </row>
    <row r="85" spans="1:8" ht="19.5" customHeight="1" thickBot="1" x14ac:dyDescent="0.3">
      <c r="A85" s="66" t="s">
        <v>86</v>
      </c>
      <c r="B85" s="71">
        <f>B58+B59+B60+B61+B62+B63+B64+B65+B66+B67+B68+B69+B70+B71+B72+B73+B74+B75+B76+B77+B78+B79+B80+B81+B82+B83+B84</f>
        <v>623106721</v>
      </c>
      <c r="C85" s="71">
        <f>C58+C59+C60+C61+C62+C63+C64+C65+C66+C67+C68+C69+C70+C71+C72+C73+C74+C75+C76+C77+C78+C79+C80+C81+C82+C83+C84</f>
        <v>520415467</v>
      </c>
      <c r="D85" s="71">
        <f>D58+D59+D60+D61+D62+D63+D64+D65+D66+D67+D68+D69+D70+D71+D72+D73+D74+D75+D76+D77+D78+D79+D80+D81+D82+D83+D84</f>
        <v>40279434</v>
      </c>
      <c r="E85" s="192">
        <f>E58+E59+E60+E61+E62+E63+E64+E65+E66+E67+E68+E69+E70+E71+E72+E73+E74+E75+E76+E77+E78+E79+E80+E81+E82+E83+E84</f>
        <v>62411820</v>
      </c>
      <c r="F85" s="145">
        <v>555142968</v>
      </c>
    </row>
    <row r="86" spans="1:8" ht="15" customHeight="1" x14ac:dyDescent="0.25">
      <c r="A86" s="156" t="s">
        <v>46</v>
      </c>
      <c r="B86" s="102">
        <v>13151500</v>
      </c>
      <c r="C86" s="162">
        <v>13151500</v>
      </c>
      <c r="D86" s="179">
        <f>B86-C86</f>
        <v>0</v>
      </c>
      <c r="E86" s="188">
        <v>0</v>
      </c>
      <c r="F86" s="29"/>
    </row>
    <row r="87" spans="1:8" ht="15" customHeight="1" x14ac:dyDescent="0.25">
      <c r="A87" s="163" t="s">
        <v>117</v>
      </c>
      <c r="B87" s="102">
        <v>2296000</v>
      </c>
      <c r="C87" s="162">
        <v>2296000</v>
      </c>
      <c r="D87" s="179">
        <f>B87-C87</f>
        <v>0</v>
      </c>
      <c r="E87" s="188">
        <v>0</v>
      </c>
      <c r="F87" s="29"/>
    </row>
    <row r="88" spans="1:8" ht="22.5" customHeight="1" x14ac:dyDescent="0.25">
      <c r="A88" s="161" t="s">
        <v>150</v>
      </c>
      <c r="B88" s="76">
        <v>1971000</v>
      </c>
      <c r="C88" s="84">
        <v>1971000</v>
      </c>
      <c r="D88" s="179">
        <f>B88-C88</f>
        <v>0</v>
      </c>
      <c r="E88" s="188">
        <v>0</v>
      </c>
      <c r="F88" s="29"/>
    </row>
    <row r="89" spans="1:8" ht="28.8" customHeight="1" thickBot="1" x14ac:dyDescent="0.3">
      <c r="A89" s="161" t="s">
        <v>55</v>
      </c>
      <c r="B89" s="102">
        <v>807300</v>
      </c>
      <c r="C89" s="162">
        <v>807300</v>
      </c>
      <c r="D89" s="179">
        <f>B89-C89</f>
        <v>0</v>
      </c>
      <c r="E89" s="191">
        <v>0</v>
      </c>
      <c r="F89" s="29"/>
    </row>
    <row r="90" spans="1:8" ht="13.5" customHeight="1" thickBot="1" x14ac:dyDescent="0.3">
      <c r="A90" s="160" t="s">
        <v>87</v>
      </c>
      <c r="B90" s="67">
        <f>B86+B87+B88+B89</f>
        <v>18225800</v>
      </c>
      <c r="C90" s="67">
        <f>C86+C87+C88+C89</f>
        <v>18225800</v>
      </c>
      <c r="D90" s="67">
        <f>D86+D87+D88+D89</f>
        <v>0</v>
      </c>
      <c r="E90" s="189">
        <f>E86+E87+E88+E89</f>
        <v>0</v>
      </c>
      <c r="F90" s="155"/>
      <c r="H90" s="42"/>
    </row>
    <row r="91" spans="1:8" ht="13.5" customHeight="1" thickBot="1" x14ac:dyDescent="0.3">
      <c r="A91" s="160"/>
      <c r="B91" s="67"/>
      <c r="C91" s="67">
        <f>C85+C90</f>
        <v>538641267</v>
      </c>
      <c r="D91" s="67">
        <f>D85+D90</f>
        <v>40279434</v>
      </c>
      <c r="E91" s="189"/>
      <c r="F91" s="44"/>
      <c r="H91" s="42"/>
    </row>
    <row r="92" spans="1:8" ht="18" customHeight="1" thickBot="1" x14ac:dyDescent="0.3">
      <c r="A92" s="296" t="s">
        <v>77</v>
      </c>
      <c r="B92" s="296"/>
      <c r="C92" s="296"/>
      <c r="D92" s="296"/>
      <c r="E92" s="296"/>
      <c r="F92" s="15"/>
    </row>
    <row r="93" spans="1:8" ht="13.5" customHeight="1" thickBot="1" x14ac:dyDescent="0.3">
      <c r="A93" s="97" t="s">
        <v>7</v>
      </c>
      <c r="B93" s="11">
        <v>548332</v>
      </c>
      <c r="C93" s="11">
        <v>548332</v>
      </c>
      <c r="D93" s="11">
        <v>0</v>
      </c>
      <c r="E93" s="193">
        <v>0</v>
      </c>
      <c r="F93" s="245"/>
    </row>
    <row r="94" spans="1:8" ht="13.5" customHeight="1" thickBot="1" x14ac:dyDescent="0.3">
      <c r="A94" s="112" t="s">
        <v>28</v>
      </c>
      <c r="B94" s="66">
        <v>548332</v>
      </c>
      <c r="C94" s="66">
        <v>548332</v>
      </c>
      <c r="D94" s="66">
        <v>0</v>
      </c>
      <c r="E94" s="229">
        <v>0</v>
      </c>
      <c r="F94" s="145">
        <v>548332</v>
      </c>
      <c r="H94" s="42"/>
    </row>
    <row r="95" spans="1:8" ht="13.5" customHeight="1" x14ac:dyDescent="0.25">
      <c r="A95" s="111"/>
      <c r="B95" s="16"/>
      <c r="C95" s="16"/>
      <c r="D95" s="16"/>
      <c r="E95" s="195"/>
      <c r="F95" s="15"/>
    </row>
    <row r="96" spans="1:8" ht="13.5" customHeight="1" thickBot="1" x14ac:dyDescent="0.3">
      <c r="A96" s="297" t="s">
        <v>78</v>
      </c>
      <c r="B96" s="297"/>
      <c r="C96" s="297"/>
      <c r="D96" s="297"/>
      <c r="E96" s="297"/>
      <c r="F96" s="15"/>
    </row>
    <row r="97" spans="1:10" ht="13.5" customHeight="1" x14ac:dyDescent="0.25">
      <c r="A97" s="97" t="s">
        <v>7</v>
      </c>
      <c r="B97" s="169">
        <v>13059688</v>
      </c>
      <c r="C97" s="11">
        <v>10630176</v>
      </c>
      <c r="D97" s="82">
        <f t="shared" ref="D97:D102" si="5">B97-C97</f>
        <v>2429512</v>
      </c>
      <c r="E97" s="193">
        <v>0</v>
      </c>
      <c r="F97" s="245"/>
    </row>
    <row r="98" spans="1:10" ht="13.5" customHeight="1" x14ac:dyDescent="0.25">
      <c r="A98" s="95" t="s">
        <v>129</v>
      </c>
      <c r="B98" s="170">
        <v>2711880</v>
      </c>
      <c r="C98" s="7">
        <v>2486880</v>
      </c>
      <c r="D98" s="5">
        <f t="shared" si="5"/>
        <v>225000</v>
      </c>
      <c r="E98" s="194">
        <v>0</v>
      </c>
      <c r="F98" s="245"/>
    </row>
    <row r="99" spans="1:10" ht="13.5" customHeight="1" x14ac:dyDescent="0.25">
      <c r="A99" s="95" t="s">
        <v>130</v>
      </c>
      <c r="B99" s="170">
        <v>209500</v>
      </c>
      <c r="C99" s="7">
        <v>209500</v>
      </c>
      <c r="D99" s="7">
        <f t="shared" si="5"/>
        <v>0</v>
      </c>
      <c r="E99" s="188">
        <v>0</v>
      </c>
      <c r="F99" s="15"/>
    </row>
    <row r="100" spans="1:10" ht="13.5" customHeight="1" x14ac:dyDescent="0.25">
      <c r="A100" s="91" t="s">
        <v>151</v>
      </c>
      <c r="B100" s="170">
        <v>52500</v>
      </c>
      <c r="C100" s="77"/>
      <c r="D100" s="7">
        <f t="shared" si="5"/>
        <v>52500</v>
      </c>
      <c r="E100" s="194">
        <v>0</v>
      </c>
      <c r="F100" s="313"/>
      <c r="G100" s="314"/>
      <c r="H100" s="314"/>
      <c r="I100" s="314"/>
      <c r="J100" s="314"/>
    </row>
    <row r="101" spans="1:10" ht="13.5" customHeight="1" x14ac:dyDescent="0.25">
      <c r="A101" s="95" t="s">
        <v>152</v>
      </c>
      <c r="B101" s="170">
        <v>382500</v>
      </c>
      <c r="C101" s="7">
        <v>351000</v>
      </c>
      <c r="D101" s="7">
        <f t="shared" si="5"/>
        <v>31500</v>
      </c>
      <c r="E101" s="188">
        <v>0</v>
      </c>
      <c r="F101" s="15"/>
    </row>
    <row r="102" spans="1:10" ht="13.5" customHeight="1" thickBot="1" x14ac:dyDescent="0.3">
      <c r="A102" s="107" t="s">
        <v>137</v>
      </c>
      <c r="B102" s="171">
        <v>45000</v>
      </c>
      <c r="C102" s="81">
        <v>45000</v>
      </c>
      <c r="D102" s="7">
        <f t="shared" si="5"/>
        <v>0</v>
      </c>
      <c r="E102" s="201">
        <v>0</v>
      </c>
      <c r="F102" s="245"/>
    </row>
    <row r="103" spans="1:10" ht="13.5" customHeight="1" thickBot="1" x14ac:dyDescent="0.3">
      <c r="A103" s="108" t="s">
        <v>29</v>
      </c>
      <c r="B103" s="66">
        <f>B97+B98+B99+B100+B101+B102</f>
        <v>16461068</v>
      </c>
      <c r="C103" s="66">
        <f>C97+C98+C99+C100+C101+C102</f>
        <v>13722556</v>
      </c>
      <c r="D103" s="66">
        <f>D97+D98+D99+D100+D101+D102</f>
        <v>2738512</v>
      </c>
      <c r="E103" s="229">
        <f>E97+E98+E99+E100+E101+E102</f>
        <v>0</v>
      </c>
      <c r="F103" s="145">
        <v>16461100</v>
      </c>
      <c r="H103" s="42"/>
    </row>
    <row r="104" spans="1:10" ht="13.5" customHeight="1" x14ac:dyDescent="0.25">
      <c r="A104" s="301"/>
      <c r="B104" s="301"/>
      <c r="C104" s="301"/>
      <c r="D104" s="301"/>
      <c r="E104" s="301"/>
      <c r="F104" s="276"/>
    </row>
    <row r="105" spans="1:10" ht="13.5" customHeight="1" thickBot="1" x14ac:dyDescent="0.3">
      <c r="A105" s="297" t="s">
        <v>21</v>
      </c>
      <c r="B105" s="297"/>
      <c r="C105" s="297"/>
      <c r="D105" s="297"/>
      <c r="E105" s="297"/>
      <c r="F105" s="277"/>
      <c r="G105" s="37"/>
    </row>
    <row r="106" spans="1:10" ht="26.25" customHeight="1" x14ac:dyDescent="0.25">
      <c r="A106" s="94" t="s">
        <v>154</v>
      </c>
      <c r="B106" s="6">
        <v>1000000</v>
      </c>
      <c r="C106" s="5">
        <v>998285</v>
      </c>
      <c r="D106" s="6">
        <f t="shared" ref="D106:D108" si="6">B106-C106</f>
        <v>1715</v>
      </c>
      <c r="E106" s="202">
        <v>0</v>
      </c>
      <c r="F106" s="277"/>
      <c r="G106" s="37"/>
    </row>
    <row r="107" spans="1:10" ht="27.75" customHeight="1" x14ac:dyDescent="0.25">
      <c r="A107" s="94" t="s">
        <v>153</v>
      </c>
      <c r="B107" s="6">
        <v>330000</v>
      </c>
      <c r="C107" s="5">
        <v>330000</v>
      </c>
      <c r="D107" s="6">
        <f t="shared" si="6"/>
        <v>0</v>
      </c>
      <c r="E107" s="202">
        <v>0</v>
      </c>
      <c r="F107" s="277"/>
      <c r="G107" s="37"/>
    </row>
    <row r="108" spans="1:10" ht="13.8" thickBot="1" x14ac:dyDescent="0.3">
      <c r="A108" s="94" t="s">
        <v>92</v>
      </c>
      <c r="B108" s="6">
        <v>167431</v>
      </c>
      <c r="C108" s="5">
        <v>167431</v>
      </c>
      <c r="D108" s="6">
        <f t="shared" si="6"/>
        <v>0</v>
      </c>
      <c r="E108" s="202"/>
      <c r="F108" s="277"/>
      <c r="G108" s="37"/>
    </row>
    <row r="109" spans="1:10" ht="13.8" thickBot="1" x14ac:dyDescent="0.3">
      <c r="A109" s="112" t="s">
        <v>22</v>
      </c>
      <c r="B109" s="45">
        <f>B106+B107+B108</f>
        <v>1497431</v>
      </c>
      <c r="C109" s="45">
        <f>C106+C107+C108</f>
        <v>1495716</v>
      </c>
      <c r="D109" s="45">
        <f>SUM(D106:D108)</f>
        <v>1715</v>
      </c>
      <c r="E109" s="262">
        <f>SUM(E106:E108)</f>
        <v>0</v>
      </c>
      <c r="F109" s="278">
        <v>1500000</v>
      </c>
      <c r="G109" s="37"/>
      <c r="H109" s="42"/>
    </row>
    <row r="110" spans="1:10" ht="39" customHeight="1" thickBot="1" x14ac:dyDescent="0.3">
      <c r="A110" s="300" t="s">
        <v>80</v>
      </c>
      <c r="B110" s="300"/>
      <c r="C110" s="300"/>
      <c r="D110" s="300"/>
      <c r="E110" s="300"/>
      <c r="F110" s="48"/>
    </row>
    <row r="111" spans="1:10" ht="48" customHeight="1" x14ac:dyDescent="0.25">
      <c r="A111" s="264" t="s">
        <v>116</v>
      </c>
      <c r="B111" s="105">
        <v>720000</v>
      </c>
      <c r="C111" s="76">
        <v>664000</v>
      </c>
      <c r="D111" s="76">
        <f t="shared" ref="D111:D113" si="7">B111-C111</f>
        <v>56000</v>
      </c>
      <c r="E111" s="203">
        <v>0</v>
      </c>
      <c r="F111" s="230"/>
    </row>
    <row r="112" spans="1:10" ht="49.5" customHeight="1" x14ac:dyDescent="0.25">
      <c r="A112" s="263" t="s">
        <v>115</v>
      </c>
      <c r="B112" s="166">
        <v>1010000</v>
      </c>
      <c r="C112" s="102">
        <v>1010000</v>
      </c>
      <c r="D112" s="76">
        <f t="shared" si="7"/>
        <v>0</v>
      </c>
      <c r="E112" s="190">
        <v>0</v>
      </c>
      <c r="F112" s="43"/>
    </row>
    <row r="113" spans="1:8" ht="82.8" customHeight="1" thickBot="1" x14ac:dyDescent="0.3">
      <c r="A113" s="165" t="s">
        <v>114</v>
      </c>
      <c r="B113" s="158">
        <v>5860500</v>
      </c>
      <c r="C113" s="158">
        <v>5463611</v>
      </c>
      <c r="D113" s="76">
        <f t="shared" si="7"/>
        <v>396889</v>
      </c>
      <c r="E113" s="231">
        <v>0</v>
      </c>
      <c r="F113" s="232"/>
    </row>
    <row r="114" spans="1:8" ht="15.75" customHeight="1" thickBot="1" x14ac:dyDescent="0.3">
      <c r="A114" s="113" t="s">
        <v>24</v>
      </c>
      <c r="B114" s="114">
        <f>SUM(B111:B113)</f>
        <v>7590500</v>
      </c>
      <c r="C114" s="114">
        <f>SUM(C111:C113)</f>
        <v>7137611</v>
      </c>
      <c r="D114" s="114">
        <f>SUM(D111:D113)</f>
        <v>452889</v>
      </c>
      <c r="E114" s="204"/>
      <c r="F114" s="168"/>
    </row>
    <row r="115" spans="1:8" ht="48.75" customHeight="1" thickBot="1" x14ac:dyDescent="0.3">
      <c r="A115" s="295" t="s">
        <v>81</v>
      </c>
      <c r="B115" s="295"/>
      <c r="C115" s="295"/>
      <c r="D115" s="295"/>
      <c r="E115" s="295"/>
      <c r="F115" s="65"/>
    </row>
    <row r="116" spans="1:8" ht="54" customHeight="1" x14ac:dyDescent="0.25">
      <c r="A116" s="237" t="s">
        <v>108</v>
      </c>
      <c r="B116" s="129">
        <v>1035000</v>
      </c>
      <c r="C116" s="10">
        <v>1035000</v>
      </c>
      <c r="D116" s="10">
        <f t="shared" ref="D116:D118" si="8">B116-C116</f>
        <v>0</v>
      </c>
      <c r="E116" s="233">
        <v>0</v>
      </c>
      <c r="F116" s="234"/>
    </row>
    <row r="117" spans="1:8" ht="51" customHeight="1" x14ac:dyDescent="0.25">
      <c r="A117" s="265" t="s">
        <v>113</v>
      </c>
      <c r="B117" s="118">
        <v>650000</v>
      </c>
      <c r="C117" s="12">
        <v>650000</v>
      </c>
      <c r="D117" s="6">
        <f t="shared" si="8"/>
        <v>0</v>
      </c>
      <c r="E117" s="235">
        <v>650000</v>
      </c>
      <c r="F117" s="79"/>
    </row>
    <row r="118" spans="1:8" ht="40.5" customHeight="1" thickBot="1" x14ac:dyDescent="0.3">
      <c r="A118" s="238" t="s">
        <v>109</v>
      </c>
      <c r="B118" s="121">
        <v>1665000</v>
      </c>
      <c r="C118" s="39">
        <v>1665000</v>
      </c>
      <c r="D118" s="6">
        <f t="shared" si="8"/>
        <v>0</v>
      </c>
      <c r="E118" s="231">
        <v>0</v>
      </c>
      <c r="F118" s="236"/>
      <c r="H118" s="42"/>
    </row>
    <row r="119" spans="1:8" ht="18" customHeight="1" thickBot="1" x14ac:dyDescent="0.3">
      <c r="A119" s="66" t="s">
        <v>23</v>
      </c>
      <c r="B119" s="71">
        <f>B116+B117+B118</f>
        <v>3350000</v>
      </c>
      <c r="C119" s="71">
        <f>C116+C117+C118</f>
        <v>3350000</v>
      </c>
      <c r="D119" s="71">
        <f>D116+D117+D118</f>
        <v>0</v>
      </c>
      <c r="E119" s="205"/>
      <c r="F119" s="80">
        <v>3350000</v>
      </c>
    </row>
    <row r="120" spans="1:8" ht="18.75" customHeight="1" thickBot="1" x14ac:dyDescent="0.3">
      <c r="A120" s="106" t="s">
        <v>39</v>
      </c>
      <c r="B120" s="178">
        <f>B114+B119</f>
        <v>10940500</v>
      </c>
      <c r="C120" s="178">
        <f>C114+C119</f>
        <v>10487611</v>
      </c>
      <c r="D120" s="178">
        <f>D114+D119</f>
        <v>452889</v>
      </c>
      <c r="E120" s="206">
        <f>E116+E117+E118</f>
        <v>650000</v>
      </c>
      <c r="F120" s="29"/>
    </row>
    <row r="121" spans="1:8" ht="30.75" customHeight="1" thickBot="1" x14ac:dyDescent="0.3">
      <c r="A121" s="302" t="s">
        <v>82</v>
      </c>
      <c r="B121" s="303"/>
      <c r="C121" s="303"/>
      <c r="D121" s="303"/>
      <c r="E121" s="303"/>
      <c r="F121" s="49"/>
    </row>
    <row r="122" spans="1:8" ht="89.25" customHeight="1" x14ac:dyDescent="0.25">
      <c r="A122" s="266" t="s">
        <v>110</v>
      </c>
      <c r="B122" s="239">
        <v>4728500</v>
      </c>
      <c r="C122" s="7">
        <v>4728500</v>
      </c>
      <c r="D122" s="6">
        <f>B122-C122</f>
        <v>0</v>
      </c>
      <c r="E122" s="187">
        <v>0</v>
      </c>
      <c r="F122" s="55"/>
    </row>
    <row r="123" spans="1:8" ht="55.5" customHeight="1" x14ac:dyDescent="0.25">
      <c r="A123" s="240" t="s">
        <v>155</v>
      </c>
      <c r="B123" s="241">
        <v>1750000</v>
      </c>
      <c r="C123" s="8">
        <v>1750000</v>
      </c>
      <c r="D123" s="6">
        <f>B123-C123</f>
        <v>0</v>
      </c>
      <c r="E123" s="207">
        <v>0</v>
      </c>
      <c r="F123" s="55"/>
    </row>
    <row r="124" spans="1:8" ht="53.25" customHeight="1" thickBot="1" x14ac:dyDescent="0.3">
      <c r="A124" s="172" t="s">
        <v>112</v>
      </c>
      <c r="B124" s="242">
        <v>4730000</v>
      </c>
      <c r="C124" s="8">
        <v>4303276</v>
      </c>
      <c r="D124" s="6">
        <f>B124-C124</f>
        <v>426724</v>
      </c>
      <c r="E124" s="208">
        <v>0</v>
      </c>
      <c r="F124" s="55"/>
    </row>
    <row r="125" spans="1:8" ht="15" customHeight="1" thickBot="1" x14ac:dyDescent="0.3">
      <c r="A125" s="225" t="s">
        <v>36</v>
      </c>
      <c r="B125" s="66">
        <f>SUM(B122:B124)</f>
        <v>11208500</v>
      </c>
      <c r="C125" s="66">
        <f>C122+C123+C124</f>
        <v>10781776</v>
      </c>
      <c r="D125" s="66">
        <f>SUM(D122:D124)</f>
        <v>426724</v>
      </c>
      <c r="E125" s="209"/>
      <c r="F125" s="145">
        <v>12960000</v>
      </c>
    </row>
    <row r="126" spans="1:8" ht="33.75" customHeight="1" thickBot="1" x14ac:dyDescent="0.3">
      <c r="A126" s="298" t="s">
        <v>107</v>
      </c>
      <c r="B126" s="299"/>
      <c r="C126" s="299"/>
      <c r="D126" s="299"/>
      <c r="E126" s="299"/>
      <c r="F126" s="271"/>
    </row>
    <row r="127" spans="1:8" ht="44.4" customHeight="1" x14ac:dyDescent="0.25">
      <c r="A127" s="267" t="s">
        <v>156</v>
      </c>
      <c r="B127" s="243">
        <v>133000</v>
      </c>
      <c r="C127" s="104">
        <v>133000</v>
      </c>
      <c r="D127" s="104">
        <v>0</v>
      </c>
      <c r="E127" s="244">
        <v>0</v>
      </c>
      <c r="F127" s="272"/>
    </row>
    <row r="128" spans="1:8" ht="45.6" customHeight="1" thickBot="1" x14ac:dyDescent="0.3">
      <c r="A128" s="268" t="s">
        <v>111</v>
      </c>
      <c r="B128" s="77">
        <v>1158000</v>
      </c>
      <c r="C128" s="77">
        <v>1156158</v>
      </c>
      <c r="D128" s="6">
        <f>B128-C128</f>
        <v>1842</v>
      </c>
      <c r="E128" s="210"/>
      <c r="F128" s="272"/>
    </row>
    <row r="129" spans="1:10" ht="15" customHeight="1" thickBot="1" x14ac:dyDescent="0.3">
      <c r="A129" s="224" t="s">
        <v>37</v>
      </c>
      <c r="B129" s="67">
        <f>B127+B128</f>
        <v>1291000</v>
      </c>
      <c r="C129" s="67">
        <f>C127+C128</f>
        <v>1289158</v>
      </c>
      <c r="D129" s="67">
        <f>D127+D128</f>
        <v>1842</v>
      </c>
      <c r="E129" s="211"/>
      <c r="F129" s="273"/>
      <c r="H129" s="42"/>
    </row>
    <row r="130" spans="1:10" ht="14.4" thickTop="1" thickBot="1" x14ac:dyDescent="0.3">
      <c r="A130" s="224" t="s">
        <v>38</v>
      </c>
      <c r="B130" s="101">
        <f>B49+B90+B114+B129</f>
        <v>44864100</v>
      </c>
      <c r="C130" s="101">
        <f>C129+C114+C90+C49</f>
        <v>33087178</v>
      </c>
      <c r="D130" s="101">
        <f>D49+D90+D114+D129</f>
        <v>11776922</v>
      </c>
      <c r="E130" s="212"/>
      <c r="F130" s="274"/>
      <c r="H130" s="42"/>
    </row>
    <row r="131" spans="1:10" ht="13.8" thickBot="1" x14ac:dyDescent="0.3">
      <c r="A131" s="99"/>
      <c r="B131" s="25"/>
      <c r="C131" s="26"/>
      <c r="D131" s="27"/>
      <c r="E131" s="200"/>
      <c r="F131" s="271"/>
    </row>
    <row r="132" spans="1:10" ht="14.4" thickTop="1" thickBot="1" x14ac:dyDescent="0.3">
      <c r="A132" s="223" t="s">
        <v>69</v>
      </c>
      <c r="B132" s="13"/>
      <c r="C132" s="13">
        <f>C13+C25+C40+C49+C56+C85+C86+C87+C88+C89+C94+C103+C109+C120+C125+C129</f>
        <v>702495472</v>
      </c>
      <c r="D132" s="23"/>
      <c r="E132" s="211">
        <f>E13+E39+E85+E120</f>
        <v>78892147</v>
      </c>
      <c r="F132" s="145">
        <f>F13+F40+F56+F85+F94+F103+F109+F119+F125</f>
        <v>704696400</v>
      </c>
      <c r="H132" s="44"/>
      <c r="I132" s="304"/>
      <c r="J132" s="304"/>
    </row>
    <row r="133" spans="1:10" ht="14.4" thickBot="1" x14ac:dyDescent="0.3">
      <c r="A133" s="222"/>
      <c r="B133" s="18"/>
      <c r="C133" s="18"/>
      <c r="D133" s="30"/>
      <c r="E133" s="213"/>
      <c r="F133" s="275"/>
    </row>
    <row r="134" spans="1:10" ht="13.8" thickBot="1" x14ac:dyDescent="0.3">
      <c r="A134" s="279" t="s">
        <v>106</v>
      </c>
      <c r="B134" s="308"/>
      <c r="C134" s="309"/>
      <c r="D134" s="309"/>
      <c r="E134" s="310"/>
      <c r="F134" s="145">
        <v>45303600</v>
      </c>
    </row>
    <row r="135" spans="1:10" ht="13.8" thickBot="1" x14ac:dyDescent="0.3">
      <c r="A135" s="279" t="s">
        <v>105</v>
      </c>
      <c r="B135" s="308"/>
      <c r="C135" s="309"/>
      <c r="D135" s="309"/>
      <c r="E135" s="310"/>
      <c r="F135" s="63">
        <f>SUM(F132:F134)</f>
        <v>750000000</v>
      </c>
    </row>
    <row r="136" spans="1:10" x14ac:dyDescent="0.25">
      <c r="A136" s="58"/>
    </row>
    <row r="137" spans="1:10" x14ac:dyDescent="0.25">
      <c r="A137" s="58"/>
      <c r="H137" s="42"/>
    </row>
    <row r="138" spans="1:10" x14ac:dyDescent="0.25">
      <c r="A138" s="58"/>
      <c r="F138" s="221"/>
    </row>
    <row r="139" spans="1:10" x14ac:dyDescent="0.25">
      <c r="A139" s="58"/>
    </row>
    <row r="140" spans="1:10" x14ac:dyDescent="0.25">
      <c r="A140" s="58"/>
    </row>
    <row r="141" spans="1:10" x14ac:dyDescent="0.25">
      <c r="A141" s="58"/>
    </row>
    <row r="142" spans="1:10" x14ac:dyDescent="0.25">
      <c r="A142" s="58"/>
    </row>
    <row r="143" spans="1:10" x14ac:dyDescent="0.25">
      <c r="A143" s="58"/>
    </row>
    <row r="144" spans="1:10" x14ac:dyDescent="0.25">
      <c r="A144" s="58"/>
    </row>
    <row r="145" spans="1:1" x14ac:dyDescent="0.25">
      <c r="A145" s="58"/>
    </row>
    <row r="146" spans="1:1" x14ac:dyDescent="0.25">
      <c r="A146" s="58"/>
    </row>
    <row r="147" spans="1:1" x14ac:dyDescent="0.25">
      <c r="A147" s="58"/>
    </row>
    <row r="148" spans="1:1" x14ac:dyDescent="0.25">
      <c r="A148" s="58"/>
    </row>
    <row r="149" spans="1:1" x14ac:dyDescent="0.25">
      <c r="A149" s="58"/>
    </row>
    <row r="150" spans="1:1" x14ac:dyDescent="0.25">
      <c r="A150" s="58"/>
    </row>
    <row r="151" spans="1:1" x14ac:dyDescent="0.25">
      <c r="A151" s="58"/>
    </row>
    <row r="152" spans="1:1" x14ac:dyDescent="0.25">
      <c r="A152" s="58"/>
    </row>
    <row r="153" spans="1:1" x14ac:dyDescent="0.25">
      <c r="A153" s="58"/>
    </row>
    <row r="154" spans="1:1" x14ac:dyDescent="0.25">
      <c r="A154" s="58"/>
    </row>
    <row r="155" spans="1:1" x14ac:dyDescent="0.25">
      <c r="A155" s="58"/>
    </row>
    <row r="156" spans="1:1" x14ac:dyDescent="0.25">
      <c r="A156" s="58"/>
    </row>
    <row r="157" spans="1:1" x14ac:dyDescent="0.25">
      <c r="A157" s="58"/>
    </row>
    <row r="158" spans="1:1" x14ac:dyDescent="0.25">
      <c r="A158" s="58"/>
    </row>
    <row r="159" spans="1:1" x14ac:dyDescent="0.25">
      <c r="A159" s="58"/>
    </row>
    <row r="160" spans="1:1" x14ac:dyDescent="0.25">
      <c r="A160" s="58"/>
    </row>
    <row r="161" spans="1:1" x14ac:dyDescent="0.25">
      <c r="A161" s="58"/>
    </row>
    <row r="162" spans="1:1" x14ac:dyDescent="0.25">
      <c r="A162" s="58"/>
    </row>
    <row r="163" spans="1:1" x14ac:dyDescent="0.25">
      <c r="A163" s="58"/>
    </row>
    <row r="164" spans="1:1" x14ac:dyDescent="0.25">
      <c r="A164" s="58"/>
    </row>
    <row r="165" spans="1:1" x14ac:dyDescent="0.25">
      <c r="A165" s="58"/>
    </row>
    <row r="166" spans="1:1" x14ac:dyDescent="0.25">
      <c r="A166" s="58"/>
    </row>
    <row r="167" spans="1:1" x14ac:dyDescent="0.25">
      <c r="A167" s="58"/>
    </row>
    <row r="168" spans="1:1" x14ac:dyDescent="0.25">
      <c r="A168" s="58"/>
    </row>
    <row r="169" spans="1:1" x14ac:dyDescent="0.25">
      <c r="A169" s="58"/>
    </row>
    <row r="170" spans="1:1" x14ac:dyDescent="0.25">
      <c r="A170" s="58"/>
    </row>
    <row r="171" spans="1:1" x14ac:dyDescent="0.25">
      <c r="A171" s="58"/>
    </row>
    <row r="172" spans="1:1" x14ac:dyDescent="0.25">
      <c r="A172" s="58"/>
    </row>
    <row r="173" spans="1:1" x14ac:dyDescent="0.25">
      <c r="A173" s="58"/>
    </row>
    <row r="174" spans="1:1" x14ac:dyDescent="0.25">
      <c r="A174" s="58"/>
    </row>
    <row r="175" spans="1:1" x14ac:dyDescent="0.25">
      <c r="A175" s="58"/>
    </row>
    <row r="176" spans="1:1" x14ac:dyDescent="0.25">
      <c r="A176" s="58"/>
    </row>
    <row r="177" spans="1:1" x14ac:dyDescent="0.25">
      <c r="A177" s="58"/>
    </row>
    <row r="178" spans="1:1" x14ac:dyDescent="0.25">
      <c r="A178" s="58"/>
    </row>
    <row r="179" spans="1:1" x14ac:dyDescent="0.25">
      <c r="A179" s="58"/>
    </row>
    <row r="180" spans="1:1" x14ac:dyDescent="0.25">
      <c r="A180" s="58"/>
    </row>
    <row r="181" spans="1:1" x14ac:dyDescent="0.25">
      <c r="A181" s="58"/>
    </row>
    <row r="182" spans="1:1" x14ac:dyDescent="0.25">
      <c r="A182" s="58"/>
    </row>
    <row r="183" spans="1:1" x14ac:dyDescent="0.25">
      <c r="A183" s="58"/>
    </row>
    <row r="184" spans="1:1" x14ac:dyDescent="0.25">
      <c r="A184" s="58"/>
    </row>
    <row r="185" spans="1:1" x14ac:dyDescent="0.25">
      <c r="A185" s="58"/>
    </row>
    <row r="186" spans="1:1" x14ac:dyDescent="0.25">
      <c r="A186" s="58"/>
    </row>
    <row r="187" spans="1:1" x14ac:dyDescent="0.25">
      <c r="A187" s="58"/>
    </row>
    <row r="188" spans="1:1" x14ac:dyDescent="0.25">
      <c r="A188" s="58"/>
    </row>
    <row r="189" spans="1:1" x14ac:dyDescent="0.25">
      <c r="A189" s="58"/>
    </row>
    <row r="190" spans="1:1" x14ac:dyDescent="0.25">
      <c r="A190" s="58"/>
    </row>
    <row r="191" spans="1:1" x14ac:dyDescent="0.25">
      <c r="A191" s="58"/>
    </row>
    <row r="192" spans="1:1" x14ac:dyDescent="0.25">
      <c r="A192" s="58"/>
    </row>
    <row r="193" spans="1:1" x14ac:dyDescent="0.25">
      <c r="A193" s="58"/>
    </row>
    <row r="194" spans="1:1" x14ac:dyDescent="0.25">
      <c r="A194" s="58"/>
    </row>
    <row r="195" spans="1:1" x14ac:dyDescent="0.25">
      <c r="A195" s="58"/>
    </row>
    <row r="196" spans="1:1" x14ac:dyDescent="0.25">
      <c r="A196" s="58"/>
    </row>
    <row r="197" spans="1:1" x14ac:dyDescent="0.25">
      <c r="A197" s="58"/>
    </row>
    <row r="198" spans="1:1" x14ac:dyDescent="0.25">
      <c r="A198" s="58"/>
    </row>
    <row r="199" spans="1:1" x14ac:dyDescent="0.25">
      <c r="A199" s="58"/>
    </row>
    <row r="200" spans="1:1" x14ac:dyDescent="0.25">
      <c r="A200" s="58"/>
    </row>
    <row r="201" spans="1:1" x14ac:dyDescent="0.25">
      <c r="A201" s="58"/>
    </row>
    <row r="202" spans="1:1" x14ac:dyDescent="0.25">
      <c r="A202" s="58"/>
    </row>
    <row r="203" spans="1:1" x14ac:dyDescent="0.25">
      <c r="A203" s="58"/>
    </row>
    <row r="204" spans="1:1" x14ac:dyDescent="0.25">
      <c r="A204" s="58"/>
    </row>
    <row r="205" spans="1:1" x14ac:dyDescent="0.25">
      <c r="A205" s="58"/>
    </row>
  </sheetData>
  <mergeCells count="24">
    <mergeCell ref="I132:J132"/>
    <mergeCell ref="A41:E41"/>
    <mergeCell ref="B134:E134"/>
    <mergeCell ref="B135:E135"/>
    <mergeCell ref="A14:E14"/>
    <mergeCell ref="A57:E57"/>
    <mergeCell ref="A26:E26"/>
    <mergeCell ref="F100:J100"/>
    <mergeCell ref="F6:H6"/>
    <mergeCell ref="A115:E115"/>
    <mergeCell ref="A92:E92"/>
    <mergeCell ref="A96:E96"/>
    <mergeCell ref="A126:E126"/>
    <mergeCell ref="A110:E110"/>
    <mergeCell ref="A105:E105"/>
    <mergeCell ref="A104:E104"/>
    <mergeCell ref="A121:E121"/>
    <mergeCell ref="A1:E1"/>
    <mergeCell ref="A5:E5"/>
    <mergeCell ref="B2:B3"/>
    <mergeCell ref="A2:A3"/>
    <mergeCell ref="E2:E3"/>
    <mergeCell ref="D2:D3"/>
    <mergeCell ref="C2:C3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100" workbookViewId="0">
      <selection activeCell="A14" sqref="A14"/>
    </sheetView>
  </sheetViews>
  <sheetFormatPr defaultRowHeight="13.2" x14ac:dyDescent="0.25"/>
  <cols>
    <col min="1" max="1" width="43" style="100" customWidth="1"/>
    <col min="2" max="2" width="23.109375" customWidth="1"/>
    <col min="3" max="4" width="14.33203125" customWidth="1"/>
    <col min="5" max="6" width="16.109375" customWidth="1"/>
    <col min="7" max="7" width="12.77734375" customWidth="1"/>
    <col min="8" max="8" width="14.6640625" customWidth="1"/>
    <col min="9" max="9" width="13" customWidth="1"/>
  </cols>
  <sheetData>
    <row r="1" spans="1:9" ht="47.25" customHeight="1" thickBot="1" x14ac:dyDescent="0.3">
      <c r="A1" s="285" t="s">
        <v>61</v>
      </c>
      <c r="B1" s="285"/>
      <c r="C1" s="285"/>
      <c r="D1" s="285"/>
      <c r="E1" s="285"/>
      <c r="F1" s="285"/>
      <c r="G1" s="285"/>
      <c r="H1" s="285"/>
      <c r="I1" s="285"/>
    </row>
    <row r="2" spans="1:9" ht="0.75" customHeight="1" x14ac:dyDescent="0.25">
      <c r="A2" s="289" t="s">
        <v>0</v>
      </c>
      <c r="B2" s="315" t="s">
        <v>1</v>
      </c>
      <c r="C2" s="287" t="s">
        <v>9</v>
      </c>
      <c r="D2" s="287" t="s">
        <v>71</v>
      </c>
      <c r="E2" s="287" t="s">
        <v>17</v>
      </c>
      <c r="F2" s="148"/>
      <c r="G2" s="291" t="s">
        <v>16</v>
      </c>
      <c r="H2" s="317" t="s">
        <v>5</v>
      </c>
      <c r="I2" s="319" t="s">
        <v>18</v>
      </c>
    </row>
    <row r="3" spans="1:9" ht="54.75" customHeight="1" thickBot="1" x14ac:dyDescent="0.3">
      <c r="A3" s="290"/>
      <c r="B3" s="316"/>
      <c r="C3" s="288"/>
      <c r="D3" s="288"/>
      <c r="E3" s="288"/>
      <c r="F3" s="149" t="s">
        <v>70</v>
      </c>
      <c r="G3" s="292"/>
      <c r="H3" s="318"/>
      <c r="I3" s="320"/>
    </row>
    <row r="4" spans="1:9" ht="11.25" customHeight="1" thickBot="1" x14ac:dyDescent="0.3">
      <c r="A4" s="90">
        <v>1</v>
      </c>
      <c r="B4" s="85">
        <v>2</v>
      </c>
      <c r="C4" s="19">
        <v>3</v>
      </c>
      <c r="D4" s="19">
        <v>4</v>
      </c>
      <c r="E4" s="20">
        <v>5</v>
      </c>
      <c r="F4" s="20"/>
      <c r="G4" s="21">
        <v>7</v>
      </c>
      <c r="H4" s="22">
        <v>8</v>
      </c>
      <c r="I4" s="31">
        <v>9</v>
      </c>
    </row>
    <row r="5" spans="1:9" ht="29.25" customHeight="1" thickBot="1" x14ac:dyDescent="0.3">
      <c r="A5" s="328" t="s">
        <v>63</v>
      </c>
      <c r="B5" s="299"/>
      <c r="C5" s="299"/>
      <c r="D5" s="299"/>
      <c r="E5" s="299"/>
      <c r="F5" s="299"/>
      <c r="G5" s="299"/>
      <c r="H5" s="299"/>
      <c r="I5" s="329"/>
    </row>
    <row r="6" spans="1:9" ht="13.5" customHeight="1" x14ac:dyDescent="0.25">
      <c r="A6" s="97" t="s">
        <v>7</v>
      </c>
      <c r="B6" s="87" t="s">
        <v>27</v>
      </c>
      <c r="C6" s="11" t="s">
        <v>32</v>
      </c>
      <c r="D6" s="11">
        <v>40958881</v>
      </c>
      <c r="E6" s="11">
        <v>28671217</v>
      </c>
      <c r="F6" s="11">
        <v>2985837</v>
      </c>
      <c r="G6" s="11">
        <f t="shared" ref="G6:G12" si="0">D6-E6-F6</f>
        <v>9301827</v>
      </c>
      <c r="H6" s="11">
        <v>0</v>
      </c>
      <c r="I6" s="128">
        <f t="shared" ref="I6:I12" si="1">D6-E6</f>
        <v>12287664</v>
      </c>
    </row>
    <row r="7" spans="1:9" ht="13.5" customHeight="1" x14ac:dyDescent="0.25">
      <c r="A7" s="95" t="s">
        <v>129</v>
      </c>
      <c r="B7" s="88" t="s">
        <v>26</v>
      </c>
      <c r="C7" s="5" t="s">
        <v>35</v>
      </c>
      <c r="D7" s="5">
        <v>3744000</v>
      </c>
      <c r="E7" s="5">
        <v>2620800</v>
      </c>
      <c r="F7" s="5">
        <v>1123200</v>
      </c>
      <c r="G7" s="5">
        <f t="shared" si="0"/>
        <v>0</v>
      </c>
      <c r="H7" s="5">
        <v>0</v>
      </c>
      <c r="I7" s="122">
        <f t="shared" si="1"/>
        <v>1123200</v>
      </c>
    </row>
    <row r="8" spans="1:9" ht="27" customHeight="1" thickBot="1" x14ac:dyDescent="0.3">
      <c r="A8" s="119" t="s">
        <v>31</v>
      </c>
      <c r="B8" s="39" t="s">
        <v>33</v>
      </c>
      <c r="C8" s="28" t="s">
        <v>32</v>
      </c>
      <c r="D8" s="28">
        <v>145200</v>
      </c>
      <c r="E8" s="28">
        <v>101640</v>
      </c>
      <c r="F8" s="28">
        <v>43560</v>
      </c>
      <c r="G8" s="81">
        <f t="shared" si="0"/>
        <v>0</v>
      </c>
      <c r="H8" s="28">
        <v>0</v>
      </c>
      <c r="I8" s="124">
        <f t="shared" si="1"/>
        <v>43560</v>
      </c>
    </row>
    <row r="9" spans="1:9" ht="13.5" customHeight="1" x14ac:dyDescent="0.25">
      <c r="A9" s="97" t="s">
        <v>46</v>
      </c>
      <c r="B9" s="50" t="s">
        <v>47</v>
      </c>
      <c r="C9" s="7" t="s">
        <v>48</v>
      </c>
      <c r="D9" s="7">
        <v>9661942</v>
      </c>
      <c r="E9" s="7">
        <v>6763359</v>
      </c>
      <c r="F9" s="7">
        <v>945355</v>
      </c>
      <c r="G9" s="11">
        <f t="shared" si="0"/>
        <v>1953228</v>
      </c>
      <c r="H9" s="7">
        <v>0</v>
      </c>
      <c r="I9" s="146">
        <f t="shared" si="1"/>
        <v>2898583</v>
      </c>
    </row>
    <row r="10" spans="1:9" ht="13.5" customHeight="1" x14ac:dyDescent="0.25">
      <c r="A10" s="95" t="s">
        <v>135</v>
      </c>
      <c r="B10" s="88" t="s">
        <v>49</v>
      </c>
      <c r="C10" s="7" t="s">
        <v>48</v>
      </c>
      <c r="D10" s="5">
        <v>3773000</v>
      </c>
      <c r="E10" s="5">
        <v>2641100</v>
      </c>
      <c r="F10" s="5">
        <v>1131900</v>
      </c>
      <c r="G10" s="5">
        <f t="shared" si="0"/>
        <v>0</v>
      </c>
      <c r="H10" s="5">
        <v>0</v>
      </c>
      <c r="I10" s="122">
        <f t="shared" si="1"/>
        <v>1131900</v>
      </c>
    </row>
    <row r="11" spans="1:9" ht="13.5" customHeight="1" x14ac:dyDescent="0.25">
      <c r="A11" s="92" t="s">
        <v>134</v>
      </c>
      <c r="B11" s="88" t="s">
        <v>50</v>
      </c>
      <c r="C11" s="7" t="s">
        <v>48</v>
      </c>
      <c r="D11" s="5">
        <v>184950</v>
      </c>
      <c r="E11" s="5">
        <v>129465</v>
      </c>
      <c r="F11" s="5">
        <v>55485</v>
      </c>
      <c r="G11" s="5">
        <f t="shared" si="0"/>
        <v>0</v>
      </c>
      <c r="H11" s="5">
        <v>0</v>
      </c>
      <c r="I11" s="122">
        <f t="shared" si="1"/>
        <v>55485</v>
      </c>
    </row>
    <row r="12" spans="1:9" ht="13.5" customHeight="1" thickBot="1" x14ac:dyDescent="0.3">
      <c r="A12" s="92" t="s">
        <v>133</v>
      </c>
      <c r="B12" s="89" t="s">
        <v>51</v>
      </c>
      <c r="C12" s="7" t="s">
        <v>48</v>
      </c>
      <c r="D12" s="28">
        <v>721360</v>
      </c>
      <c r="E12" s="28">
        <v>504952</v>
      </c>
      <c r="F12" s="28">
        <v>149272</v>
      </c>
      <c r="G12" s="5">
        <f t="shared" si="0"/>
        <v>67136</v>
      </c>
      <c r="H12" s="28">
        <v>0</v>
      </c>
      <c r="I12" s="124">
        <f t="shared" si="1"/>
        <v>216408</v>
      </c>
    </row>
    <row r="13" spans="1:9" ht="13.5" customHeight="1" thickBot="1" x14ac:dyDescent="0.3">
      <c r="A13" s="108" t="s">
        <v>19</v>
      </c>
      <c r="B13" s="86"/>
      <c r="C13" s="66"/>
      <c r="D13" s="66">
        <f t="shared" ref="D13:I13" si="2">SUM(D6:D12)</f>
        <v>59189333</v>
      </c>
      <c r="E13" s="66">
        <f t="shared" si="2"/>
        <v>41432533</v>
      </c>
      <c r="F13" s="66">
        <f t="shared" si="2"/>
        <v>6434609</v>
      </c>
      <c r="G13" s="66">
        <f t="shared" si="2"/>
        <v>11322191</v>
      </c>
      <c r="H13" s="66">
        <f t="shared" si="2"/>
        <v>0</v>
      </c>
      <c r="I13" s="66">
        <f t="shared" si="2"/>
        <v>17756800</v>
      </c>
    </row>
    <row r="14" spans="1:9" ht="13.5" customHeight="1" thickBot="1" x14ac:dyDescent="0.3">
      <c r="A14" s="108" t="s">
        <v>52</v>
      </c>
      <c r="B14" s="86"/>
      <c r="C14" s="66"/>
      <c r="D14" s="66">
        <f>D9+D10+D11+D12</f>
        <v>14341252</v>
      </c>
      <c r="E14" s="66">
        <f>E9+E10+E11+E12</f>
        <v>10038876</v>
      </c>
      <c r="F14" s="66">
        <f>F9+F10+F11+F12</f>
        <v>2282012</v>
      </c>
      <c r="G14" s="66">
        <f>G9+G10+G11+G12</f>
        <v>2020364</v>
      </c>
      <c r="H14" s="66"/>
      <c r="I14" s="66"/>
    </row>
    <row r="15" spans="1:9" ht="13.5" customHeight="1" thickBot="1" x14ac:dyDescent="0.3">
      <c r="A15" s="108" t="s">
        <v>62</v>
      </c>
      <c r="B15" s="86"/>
      <c r="C15" s="66"/>
      <c r="D15" s="66">
        <v>59189333</v>
      </c>
      <c r="E15" s="66">
        <v>41432533</v>
      </c>
      <c r="F15" s="66">
        <v>6434609</v>
      </c>
      <c r="G15" s="66">
        <v>11322191</v>
      </c>
      <c r="H15" s="66"/>
      <c r="I15" s="66">
        <v>17756800</v>
      </c>
    </row>
    <row r="16" spans="1:9" ht="20.25" customHeight="1" x14ac:dyDescent="0.25">
      <c r="A16" s="16"/>
      <c r="B16" s="69"/>
      <c r="C16" s="16"/>
      <c r="D16" s="16"/>
      <c r="E16" s="16"/>
      <c r="F16" s="16"/>
      <c r="G16" s="16"/>
      <c r="H16" s="16"/>
      <c r="I16" s="70"/>
    </row>
    <row r="17" spans="1:10" ht="18.75" customHeight="1" thickBot="1" x14ac:dyDescent="0.3">
      <c r="A17" s="125" t="s">
        <v>64</v>
      </c>
      <c r="B17" s="117"/>
      <c r="C17" s="117"/>
      <c r="D17" s="117"/>
      <c r="E17" s="117"/>
      <c r="F17" s="117"/>
      <c r="G17" s="117"/>
      <c r="H17" s="117"/>
      <c r="I17" s="117"/>
    </row>
    <row r="18" spans="1:10" ht="13.5" customHeight="1" x14ac:dyDescent="0.25">
      <c r="A18" s="94" t="s">
        <v>150</v>
      </c>
      <c r="B18" s="129" t="s">
        <v>57</v>
      </c>
      <c r="C18" s="4" t="s">
        <v>58</v>
      </c>
      <c r="D18" s="41">
        <v>3942000</v>
      </c>
      <c r="E18" s="11">
        <v>1971000</v>
      </c>
      <c r="F18" s="11">
        <v>1971000</v>
      </c>
      <c r="G18" s="51">
        <v>0</v>
      </c>
      <c r="H18" s="17">
        <v>0</v>
      </c>
      <c r="I18" s="128">
        <f>D18-E18</f>
        <v>1971000</v>
      </c>
    </row>
    <row r="19" spans="1:10" ht="26.4" x14ac:dyDescent="0.25">
      <c r="A19" s="94" t="s">
        <v>55</v>
      </c>
      <c r="B19" s="118" t="s">
        <v>56</v>
      </c>
      <c r="C19" s="2" t="s">
        <v>34</v>
      </c>
      <c r="D19" s="54">
        <v>1614600</v>
      </c>
      <c r="E19" s="5">
        <v>807300</v>
      </c>
      <c r="F19" s="5">
        <v>807300</v>
      </c>
      <c r="G19" s="56">
        <v>0</v>
      </c>
      <c r="H19" s="1">
        <v>0</v>
      </c>
      <c r="I19" s="122">
        <f>D19-E19</f>
        <v>807300</v>
      </c>
    </row>
    <row r="20" spans="1:10" ht="15" customHeight="1" x14ac:dyDescent="0.25">
      <c r="A20" s="97" t="s">
        <v>46</v>
      </c>
      <c r="B20" s="118" t="s">
        <v>59</v>
      </c>
      <c r="C20" s="2" t="s">
        <v>60</v>
      </c>
      <c r="D20" s="54">
        <v>26303000</v>
      </c>
      <c r="E20" s="5">
        <v>13151500</v>
      </c>
      <c r="F20" s="5">
        <v>13151500</v>
      </c>
      <c r="G20" s="56">
        <v>0</v>
      </c>
      <c r="H20" s="68">
        <v>0</v>
      </c>
      <c r="I20" s="122">
        <f>D20-E20</f>
        <v>13151500</v>
      </c>
    </row>
    <row r="21" spans="1:10" ht="15" customHeight="1" thickBot="1" x14ac:dyDescent="0.3">
      <c r="A21" s="98" t="s">
        <v>117</v>
      </c>
      <c r="B21" s="121" t="s">
        <v>53</v>
      </c>
      <c r="C21" s="47" t="s">
        <v>54</v>
      </c>
      <c r="D21" s="59">
        <v>4592000</v>
      </c>
      <c r="E21" s="28">
        <v>2296000</v>
      </c>
      <c r="F21" s="28">
        <v>2296000</v>
      </c>
      <c r="G21" s="57">
        <v>0</v>
      </c>
      <c r="H21" s="64">
        <v>0</v>
      </c>
      <c r="I21" s="124">
        <f>D21-E21</f>
        <v>2296000</v>
      </c>
    </row>
    <row r="22" spans="1:10" ht="13.5" customHeight="1" thickBot="1" x14ac:dyDescent="0.3">
      <c r="A22" s="108" t="s">
        <v>11</v>
      </c>
      <c r="B22" s="126"/>
      <c r="C22" s="127"/>
      <c r="D22" s="127">
        <f t="shared" ref="D22:I22" si="3">SUM(D18:D21)</f>
        <v>36451600</v>
      </c>
      <c r="E22" s="127">
        <f t="shared" si="3"/>
        <v>18225800</v>
      </c>
      <c r="F22" s="127">
        <f t="shared" si="3"/>
        <v>18225800</v>
      </c>
      <c r="G22" s="127">
        <f t="shared" si="3"/>
        <v>0</v>
      </c>
      <c r="H22" s="127">
        <f t="shared" si="3"/>
        <v>0</v>
      </c>
      <c r="I22" s="127">
        <f t="shared" si="3"/>
        <v>18225800</v>
      </c>
    </row>
    <row r="23" spans="1:10" ht="27" customHeight="1" thickBot="1" x14ac:dyDescent="0.3">
      <c r="A23" s="111" t="s">
        <v>65</v>
      </c>
      <c r="B23" s="73"/>
      <c r="C23" s="16"/>
      <c r="D23" s="16"/>
      <c r="E23" s="16"/>
      <c r="F23" s="16"/>
      <c r="G23" s="16"/>
      <c r="H23" s="74"/>
      <c r="I23" s="75"/>
    </row>
    <row r="24" spans="1:10" ht="44.4" customHeight="1" x14ac:dyDescent="0.25">
      <c r="A24" s="283" t="s">
        <v>158</v>
      </c>
      <c r="B24" s="141" t="s">
        <v>13</v>
      </c>
      <c r="C24" s="131" t="s">
        <v>14</v>
      </c>
      <c r="D24" s="132">
        <v>720000</v>
      </c>
      <c r="E24" s="10">
        <v>720000</v>
      </c>
      <c r="F24" s="10">
        <v>664000</v>
      </c>
      <c r="G24" s="10">
        <f>D24-F24</f>
        <v>56000</v>
      </c>
      <c r="H24" s="133">
        <v>0</v>
      </c>
      <c r="I24" s="134">
        <v>720000</v>
      </c>
    </row>
    <row r="25" spans="1:10" ht="40.799999999999997" customHeight="1" x14ac:dyDescent="0.25">
      <c r="A25" s="140" t="s">
        <v>157</v>
      </c>
      <c r="B25" s="142" t="s">
        <v>15</v>
      </c>
      <c r="C25" s="46" t="s">
        <v>14</v>
      </c>
      <c r="D25" s="8">
        <v>1010000</v>
      </c>
      <c r="E25" s="8">
        <v>800000</v>
      </c>
      <c r="F25" s="8">
        <v>1010000</v>
      </c>
      <c r="G25" s="6">
        <f>D25-F25</f>
        <v>0</v>
      </c>
      <c r="H25" s="136">
        <v>0</v>
      </c>
      <c r="I25" s="137">
        <v>1010000</v>
      </c>
    </row>
    <row r="26" spans="1:10" ht="84.6" customHeight="1" thickBot="1" x14ac:dyDescent="0.3">
      <c r="A26" s="115" t="s">
        <v>159</v>
      </c>
      <c r="B26" s="138" t="s">
        <v>42</v>
      </c>
      <c r="C26" s="135" t="s">
        <v>43</v>
      </c>
      <c r="D26" s="8">
        <v>5860500</v>
      </c>
      <c r="E26" s="8">
        <v>2831120</v>
      </c>
      <c r="F26" s="8">
        <v>5463611</v>
      </c>
      <c r="G26" s="12">
        <f>D26-F26</f>
        <v>396889</v>
      </c>
      <c r="H26" s="8"/>
      <c r="I26" s="139">
        <v>6300000</v>
      </c>
    </row>
    <row r="27" spans="1:10" ht="15.75" customHeight="1" thickBot="1" x14ac:dyDescent="0.3">
      <c r="A27" s="61" t="s">
        <v>68</v>
      </c>
      <c r="B27" s="60"/>
      <c r="C27" s="60"/>
      <c r="D27" s="130">
        <f>D24+D25+D26</f>
        <v>7590500</v>
      </c>
      <c r="E27" s="130">
        <f>E24+E25+E26</f>
        <v>4351120</v>
      </c>
      <c r="F27" s="130">
        <f>F24+F25+F26</f>
        <v>7137611</v>
      </c>
      <c r="G27" s="62">
        <f>SUM(G24:G26)</f>
        <v>452889</v>
      </c>
      <c r="H27" s="71"/>
      <c r="I27" s="147">
        <f>I24+I25+I26</f>
        <v>8030000</v>
      </c>
    </row>
    <row r="28" spans="1:10" ht="33.75" customHeight="1" thickBot="1" x14ac:dyDescent="0.3">
      <c r="A28" s="321" t="s">
        <v>66</v>
      </c>
      <c r="B28" s="322"/>
      <c r="C28" s="322"/>
      <c r="D28" s="322"/>
      <c r="E28" s="322"/>
      <c r="F28" s="322"/>
      <c r="G28" s="322"/>
      <c r="H28" s="322"/>
      <c r="I28" s="322"/>
    </row>
    <row r="29" spans="1:10" ht="38.4" customHeight="1" thickBot="1" x14ac:dyDescent="0.3">
      <c r="A29" s="282" t="s">
        <v>160</v>
      </c>
      <c r="B29" s="150" t="s">
        <v>41</v>
      </c>
      <c r="C29" s="151" t="s">
        <v>43</v>
      </c>
      <c r="D29" s="152">
        <v>1158000</v>
      </c>
      <c r="E29" s="152">
        <v>1200000</v>
      </c>
      <c r="F29" s="152">
        <v>1156158</v>
      </c>
      <c r="G29" s="10">
        <f>D29-F29</f>
        <v>1842</v>
      </c>
      <c r="H29" s="153">
        <v>0</v>
      </c>
      <c r="I29" s="154">
        <v>1158000</v>
      </c>
    </row>
    <row r="30" spans="1:10" ht="45.6" customHeight="1" thickBot="1" x14ac:dyDescent="0.3">
      <c r="A30" s="284" t="s">
        <v>161</v>
      </c>
      <c r="B30" s="143" t="s">
        <v>40</v>
      </c>
      <c r="C30" s="144" t="s">
        <v>44</v>
      </c>
      <c r="D30" s="36">
        <v>722000</v>
      </c>
      <c r="E30" s="36">
        <v>722000</v>
      </c>
      <c r="F30" s="36">
        <v>133000</v>
      </c>
      <c r="G30" s="10">
        <v>0</v>
      </c>
      <c r="H30" s="145">
        <v>0</v>
      </c>
      <c r="I30" s="80">
        <v>133000</v>
      </c>
    </row>
    <row r="31" spans="1:10" ht="15" customHeight="1" thickBot="1" x14ac:dyDescent="0.3">
      <c r="A31" s="323" t="s">
        <v>67</v>
      </c>
      <c r="B31" s="324"/>
      <c r="C31" s="36"/>
      <c r="D31" s="66">
        <f>D29+D30</f>
        <v>1880000</v>
      </c>
      <c r="E31" s="66">
        <f>E29+E30</f>
        <v>1922000</v>
      </c>
      <c r="F31" s="66">
        <f>F29+F30</f>
        <v>1289158</v>
      </c>
      <c r="G31" s="66">
        <f>G29+G30</f>
        <v>1842</v>
      </c>
      <c r="H31" s="66"/>
      <c r="I31" s="63">
        <f>I29+I30</f>
        <v>1291000</v>
      </c>
    </row>
    <row r="32" spans="1:10" ht="14.4" thickTop="1" thickBot="1" x14ac:dyDescent="0.3">
      <c r="A32" s="325" t="s">
        <v>89</v>
      </c>
      <c r="B32" s="326"/>
      <c r="C32" s="13"/>
      <c r="D32" s="13"/>
      <c r="E32" s="13"/>
      <c r="F32" s="23">
        <f>F31+F27+F22+F15</f>
        <v>33087178</v>
      </c>
      <c r="G32" s="23">
        <f>G31+G27+G22+G15</f>
        <v>11776922</v>
      </c>
      <c r="H32" s="24"/>
      <c r="I32" s="103">
        <f>I15+I22+I27+I31</f>
        <v>45303600</v>
      </c>
      <c r="J32" s="227"/>
    </row>
    <row r="33" spans="1:9" ht="13.8" x14ac:dyDescent="0.25">
      <c r="A33" s="327"/>
      <c r="B33" s="327"/>
      <c r="C33" s="327"/>
      <c r="D33" s="30"/>
      <c r="E33" s="30"/>
      <c r="F33" s="30"/>
      <c r="G33" s="30"/>
      <c r="H33" s="30"/>
      <c r="I33" s="9"/>
    </row>
    <row r="34" spans="1:9" x14ac:dyDescent="0.25">
      <c r="A34" s="58"/>
    </row>
    <row r="35" spans="1:9" x14ac:dyDescent="0.25">
      <c r="A35" s="58"/>
    </row>
    <row r="36" spans="1:9" x14ac:dyDescent="0.25">
      <c r="A36" s="58"/>
    </row>
    <row r="37" spans="1:9" x14ac:dyDescent="0.25">
      <c r="A37" s="58"/>
    </row>
    <row r="38" spans="1:9" x14ac:dyDescent="0.25">
      <c r="A38" s="58"/>
    </row>
    <row r="39" spans="1:9" x14ac:dyDescent="0.25">
      <c r="A39" s="58"/>
    </row>
    <row r="40" spans="1:9" x14ac:dyDescent="0.25">
      <c r="A40" s="58"/>
    </row>
    <row r="41" spans="1:9" x14ac:dyDescent="0.25">
      <c r="A41" s="58"/>
    </row>
    <row r="42" spans="1:9" x14ac:dyDescent="0.25">
      <c r="A42" s="58"/>
    </row>
    <row r="43" spans="1:9" x14ac:dyDescent="0.25">
      <c r="A43" s="58"/>
    </row>
    <row r="44" spans="1:9" x14ac:dyDescent="0.25">
      <c r="A44" s="58"/>
    </row>
    <row r="45" spans="1:9" x14ac:dyDescent="0.25">
      <c r="A45" s="58"/>
    </row>
    <row r="46" spans="1:9" x14ac:dyDescent="0.25">
      <c r="A46" s="58"/>
    </row>
    <row r="47" spans="1:9" x14ac:dyDescent="0.25">
      <c r="A47" s="58"/>
    </row>
    <row r="48" spans="1:9" x14ac:dyDescent="0.25">
      <c r="A48" s="58"/>
    </row>
    <row r="49" spans="1:1" x14ac:dyDescent="0.25">
      <c r="A49" s="58"/>
    </row>
    <row r="50" spans="1:1" x14ac:dyDescent="0.25">
      <c r="A50" s="58"/>
    </row>
    <row r="51" spans="1:1" x14ac:dyDescent="0.25">
      <c r="A51" s="58"/>
    </row>
    <row r="52" spans="1:1" x14ac:dyDescent="0.25">
      <c r="A52" s="58"/>
    </row>
    <row r="53" spans="1:1" x14ac:dyDescent="0.25">
      <c r="A53" s="58"/>
    </row>
    <row r="54" spans="1:1" x14ac:dyDescent="0.25">
      <c r="A54" s="58"/>
    </row>
    <row r="55" spans="1:1" x14ac:dyDescent="0.25">
      <c r="A55" s="58"/>
    </row>
    <row r="56" spans="1:1" x14ac:dyDescent="0.25">
      <c r="A56" s="58"/>
    </row>
    <row r="57" spans="1:1" x14ac:dyDescent="0.25">
      <c r="A57" s="58"/>
    </row>
    <row r="58" spans="1:1" x14ac:dyDescent="0.25">
      <c r="A58" s="58"/>
    </row>
    <row r="59" spans="1:1" x14ac:dyDescent="0.25">
      <c r="A59" s="58"/>
    </row>
    <row r="60" spans="1:1" x14ac:dyDescent="0.25">
      <c r="A60" s="58"/>
    </row>
    <row r="61" spans="1:1" x14ac:dyDescent="0.25">
      <c r="A61" s="58"/>
    </row>
    <row r="62" spans="1:1" x14ac:dyDescent="0.25">
      <c r="A62" s="58"/>
    </row>
    <row r="63" spans="1:1" x14ac:dyDescent="0.25">
      <c r="A63" s="58"/>
    </row>
    <row r="64" spans="1:1" x14ac:dyDescent="0.25">
      <c r="A64" s="58"/>
    </row>
    <row r="65" spans="1:1" x14ac:dyDescent="0.25">
      <c r="A65" s="58"/>
    </row>
    <row r="66" spans="1:1" x14ac:dyDescent="0.25">
      <c r="A66" s="58"/>
    </row>
    <row r="67" spans="1:1" x14ac:dyDescent="0.25">
      <c r="A67" s="58"/>
    </row>
    <row r="68" spans="1:1" x14ac:dyDescent="0.25">
      <c r="A68" s="58"/>
    </row>
    <row r="69" spans="1:1" x14ac:dyDescent="0.25">
      <c r="A69" s="58"/>
    </row>
    <row r="70" spans="1:1" x14ac:dyDescent="0.25">
      <c r="A70" s="58"/>
    </row>
    <row r="71" spans="1:1" x14ac:dyDescent="0.25">
      <c r="A71" s="58"/>
    </row>
    <row r="72" spans="1:1" x14ac:dyDescent="0.25">
      <c r="A72" s="58"/>
    </row>
    <row r="73" spans="1:1" x14ac:dyDescent="0.25">
      <c r="A73" s="58"/>
    </row>
    <row r="74" spans="1:1" x14ac:dyDescent="0.25">
      <c r="A74" s="58"/>
    </row>
    <row r="75" spans="1:1" x14ac:dyDescent="0.25">
      <c r="A75" s="58"/>
    </row>
    <row r="76" spans="1:1" x14ac:dyDescent="0.25">
      <c r="A76" s="58"/>
    </row>
    <row r="77" spans="1:1" x14ac:dyDescent="0.25">
      <c r="A77" s="58"/>
    </row>
    <row r="78" spans="1:1" x14ac:dyDescent="0.25">
      <c r="A78" s="58"/>
    </row>
    <row r="79" spans="1:1" x14ac:dyDescent="0.25">
      <c r="A79" s="58"/>
    </row>
    <row r="80" spans="1:1" x14ac:dyDescent="0.25">
      <c r="A80" s="58"/>
    </row>
    <row r="81" spans="1:1" x14ac:dyDescent="0.25">
      <c r="A81" s="58"/>
    </row>
    <row r="82" spans="1:1" x14ac:dyDescent="0.25">
      <c r="A82" s="58"/>
    </row>
    <row r="83" spans="1:1" x14ac:dyDescent="0.25">
      <c r="A83" s="58"/>
    </row>
    <row r="84" spans="1:1" x14ac:dyDescent="0.25">
      <c r="A84" s="58"/>
    </row>
    <row r="85" spans="1:1" x14ac:dyDescent="0.25">
      <c r="A85" s="58"/>
    </row>
    <row r="86" spans="1:1" x14ac:dyDescent="0.25">
      <c r="A86" s="58"/>
    </row>
    <row r="87" spans="1:1" x14ac:dyDescent="0.25">
      <c r="A87" s="58"/>
    </row>
    <row r="88" spans="1:1" x14ac:dyDescent="0.25">
      <c r="A88" s="58"/>
    </row>
    <row r="89" spans="1:1" x14ac:dyDescent="0.25">
      <c r="A89" s="58"/>
    </row>
    <row r="90" spans="1:1" x14ac:dyDescent="0.25">
      <c r="A90" s="58"/>
    </row>
    <row r="91" spans="1:1" x14ac:dyDescent="0.25">
      <c r="A91" s="58"/>
    </row>
    <row r="92" spans="1:1" x14ac:dyDescent="0.25">
      <c r="A92" s="58"/>
    </row>
    <row r="93" spans="1:1" x14ac:dyDescent="0.25">
      <c r="A93" s="58"/>
    </row>
    <row r="94" spans="1:1" x14ac:dyDescent="0.25">
      <c r="A94" s="58"/>
    </row>
    <row r="95" spans="1:1" x14ac:dyDescent="0.25">
      <c r="A95" s="58"/>
    </row>
    <row r="96" spans="1:1" x14ac:dyDescent="0.25">
      <c r="A96" s="58"/>
    </row>
    <row r="97" spans="1:1" x14ac:dyDescent="0.25">
      <c r="A97" s="58"/>
    </row>
    <row r="98" spans="1:1" x14ac:dyDescent="0.25">
      <c r="A98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</sheetData>
  <mergeCells count="14">
    <mergeCell ref="A28:I28"/>
    <mergeCell ref="A31:B31"/>
    <mergeCell ref="A32:B32"/>
    <mergeCell ref="A33:C33"/>
    <mergeCell ref="A5:I5"/>
    <mergeCell ref="A1:I1"/>
    <mergeCell ref="A2:A3"/>
    <mergeCell ref="B2:B3"/>
    <mergeCell ref="C2:C3"/>
    <mergeCell ref="D2:D3"/>
    <mergeCell ref="E2:E3"/>
    <mergeCell ref="G2:G3"/>
    <mergeCell ref="H2:H3"/>
    <mergeCell ref="I2:I3"/>
  </mergeCells>
  <pageMargins left="0.7" right="0.7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Б. фонд за шуме 2017. год </vt:lpstr>
      <vt:lpstr>Obaveze iz 2016.</vt:lpstr>
      <vt:lpstr>Sheet6</vt:lpstr>
      <vt:lpstr>Sheet7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Ljiljana Sovilj</cp:lastModifiedBy>
  <cp:lastPrinted>2017-05-15T07:55:23Z</cp:lastPrinted>
  <dcterms:created xsi:type="dcterms:W3CDTF">2010-07-09T07:13:41Z</dcterms:created>
  <dcterms:modified xsi:type="dcterms:W3CDTF">2018-08-16T12:05:41Z</dcterms:modified>
</cp:coreProperties>
</file>